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0775" windowHeight="10680"/>
  </bookViews>
  <sheets>
    <sheet name="Rekapitulace stavby" sheetId="1" r:id="rId1"/>
    <sheet name="SO-01 - Retence škola" sheetId="2" r:id="rId2"/>
    <sheet name="SO-02 - Rozvod vody A - č..." sheetId="3" r:id="rId3"/>
    <sheet name="SO-03 - Přípojka NN A (sa..." sheetId="4" r:id="rId4"/>
    <sheet name="SO-04 - Retence dílny" sheetId="5" r:id="rId5"/>
    <sheet name="SO-05 - Rozvod vody B" sheetId="6" r:id="rId6"/>
    <sheet name="SO-06 - Přípojka NN B (sa..." sheetId="7" r:id="rId7"/>
    <sheet name="SO-07 - Ozelenění" sheetId="8" r:id="rId8"/>
    <sheet name="VON - Vedlejší a ostatní ..." sheetId="9" r:id="rId9"/>
    <sheet name="SO-02 - Rozvod vody A - č..._01" sheetId="10" r:id="rId10"/>
    <sheet name="Pokyny pro vyplnění" sheetId="11" r:id="rId11"/>
  </sheets>
  <definedNames>
    <definedName name="_xlnm._FilterDatabase" localSheetId="1" hidden="1">'SO-01 - Retence škola'!$C$94:$K$485</definedName>
    <definedName name="_xlnm._FilterDatabase" localSheetId="2" hidden="1">'SO-02 - Rozvod vody A - č...'!$C$95:$K$324</definedName>
    <definedName name="_xlnm._FilterDatabase" localSheetId="9" hidden="1">'SO-02 - Rozvod vody A - č..._01'!$C$93:$K$273</definedName>
    <definedName name="_xlnm._FilterDatabase" localSheetId="3" hidden="1">'SO-03 - Přípojka NN A (sa...'!$C$86:$K$91</definedName>
    <definedName name="_xlnm._FilterDatabase" localSheetId="4" hidden="1">'SO-04 - Retence dílny'!$C$94:$K$550</definedName>
    <definedName name="_xlnm._FilterDatabase" localSheetId="5" hidden="1">'SO-05 - Rozvod vody B'!$C$93:$K$289</definedName>
    <definedName name="_xlnm._FilterDatabase" localSheetId="6" hidden="1">'SO-06 - Přípojka NN B (sa...'!$C$86:$K$91</definedName>
    <definedName name="_xlnm._FilterDatabase" localSheetId="7" hidden="1">'SO-07 - Ozelenění'!$C$87:$K$155</definedName>
    <definedName name="_xlnm._FilterDatabase" localSheetId="8" hidden="1">'VON - Vedlejší a ostatní ...'!$C$87:$K$124</definedName>
    <definedName name="_xlnm.Print_Titles" localSheetId="0">'Rekapitulace stavby'!$52:$52</definedName>
    <definedName name="_xlnm.Print_Titles" localSheetId="1">'SO-01 - Retence škola'!$94:$94</definedName>
    <definedName name="_xlnm.Print_Titles" localSheetId="2">'SO-02 - Rozvod vody A - č...'!$95:$95</definedName>
    <definedName name="_xlnm.Print_Titles" localSheetId="9">'SO-02 - Rozvod vody A - č..._01'!$93:$93</definedName>
    <definedName name="_xlnm.Print_Titles" localSheetId="3">'SO-03 - Přípojka NN A (sa...'!$86:$86</definedName>
    <definedName name="_xlnm.Print_Titles" localSheetId="4">'SO-04 - Retence dílny'!$94:$94</definedName>
    <definedName name="_xlnm.Print_Titles" localSheetId="5">'SO-05 - Rozvod vody B'!$93:$93</definedName>
    <definedName name="_xlnm.Print_Titles" localSheetId="6">'SO-06 - Přípojka NN B (sa...'!$86:$86</definedName>
    <definedName name="_xlnm.Print_Titles" localSheetId="7">'SO-07 - Ozelenění'!$87:$87</definedName>
    <definedName name="_xlnm.Print_Titles" localSheetId="8">'VON - Vedlejší a ostatní ...'!$87:$87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stavby'!$C$42:$AQ$66</definedName>
    <definedName name="_xlnm.Print_Area" localSheetId="1">'SO-01 - Retence škola'!$C$4:$J$41,'SO-01 - Retence škola'!$C$47:$J$74,'SO-01 - Retence škola'!$C$80:$K$485</definedName>
    <definedName name="_xlnm.Print_Area" localSheetId="2">'SO-02 - Rozvod vody A - č...'!$C$4:$J$41,'SO-02 - Rozvod vody A - č...'!$C$47:$J$75,'SO-02 - Rozvod vody A - č...'!$C$81:$K$324</definedName>
    <definedName name="_xlnm.Print_Area" localSheetId="9">'SO-02 - Rozvod vody A - č..._01'!$C$4:$J$41,'SO-02 - Rozvod vody A - č..._01'!$C$47:$J$73,'SO-02 - Rozvod vody A - č..._01'!$C$79:$K$273</definedName>
    <definedName name="_xlnm.Print_Area" localSheetId="3">'SO-03 - Přípojka NN A (sa...'!$C$4:$J$41,'SO-03 - Přípojka NN A (sa...'!$C$47:$J$66,'SO-03 - Přípojka NN A (sa...'!$C$72:$K$91</definedName>
    <definedName name="_xlnm.Print_Area" localSheetId="4">'SO-04 - Retence dílny'!$C$4:$J$41,'SO-04 - Retence dílny'!$C$47:$J$74,'SO-04 - Retence dílny'!$C$80:$K$550</definedName>
    <definedName name="_xlnm.Print_Area" localSheetId="5">'SO-05 - Rozvod vody B'!$C$4:$J$41,'SO-05 - Rozvod vody B'!$C$47:$J$73,'SO-05 - Rozvod vody B'!$C$79:$K$289</definedName>
    <definedName name="_xlnm.Print_Area" localSheetId="6">'SO-06 - Přípojka NN B (sa...'!$C$4:$J$41,'SO-06 - Přípojka NN B (sa...'!$C$47:$J$66,'SO-06 - Přípojka NN B (sa...'!$C$72:$K$91</definedName>
    <definedName name="_xlnm.Print_Area" localSheetId="7">'SO-07 - Ozelenění'!$C$4:$J$41,'SO-07 - Ozelenění'!$C$47:$J$67,'SO-07 - Ozelenění'!$C$73:$K$155</definedName>
    <definedName name="_xlnm.Print_Area" localSheetId="8">'VON - Vedlejší a ostatní ...'!$C$4:$J$41,'VON - Vedlejší a ostatní ...'!$C$47:$J$67,'VON - Vedlejší a ostatní ...'!$C$73:$K$124</definedName>
  </definedNames>
  <calcPr calcId="125725"/>
  <fileRecoveryPr repairLoad="1"/>
</workbook>
</file>

<file path=xl/calcChain.xml><?xml version="1.0" encoding="utf-8"?>
<calcChain xmlns="http://schemas.openxmlformats.org/spreadsheetml/2006/main">
  <c r="J39" i="10"/>
  <c r="J38"/>
  <c r="AY65" i="1"/>
  <c r="J37" i="10"/>
  <c r="AX65" i="1"/>
  <c r="BI272" i="10"/>
  <c r="BH272"/>
  <c r="BG272"/>
  <c r="BF272"/>
  <c r="T272"/>
  <c r="R272"/>
  <c r="P272"/>
  <c r="BI268"/>
  <c r="BH268"/>
  <c r="BG268"/>
  <c r="BF268"/>
  <c r="T268"/>
  <c r="R268"/>
  <c r="P268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J90"/>
  <c r="F90"/>
  <c r="F88"/>
  <c r="E86"/>
  <c r="J58"/>
  <c r="F58"/>
  <c r="F56"/>
  <c r="E54"/>
  <c r="J26"/>
  <c r="E26"/>
  <c r="J91" s="1"/>
  <c r="J25"/>
  <c r="J20"/>
  <c r="E20"/>
  <c r="F91"/>
  <c r="J19"/>
  <c r="J14"/>
  <c r="J88"/>
  <c r="E7"/>
  <c r="E50" s="1"/>
  <c r="J39" i="9"/>
  <c r="J38"/>
  <c r="AY63" i="1"/>
  <c r="J37" i="9"/>
  <c r="AX63" i="1" s="1"/>
  <c r="BI123" i="9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59" s="1"/>
  <c r="J19"/>
  <c r="J14"/>
  <c r="J82" s="1"/>
  <c r="E7"/>
  <c r="E76"/>
  <c r="J39" i="8"/>
  <c r="J38"/>
  <c r="AY62" i="1" s="1"/>
  <c r="J37" i="8"/>
  <c r="AX62" i="1" s="1"/>
  <c r="BI153" i="8"/>
  <c r="BH153"/>
  <c r="BG153"/>
  <c r="BF153"/>
  <c r="T153"/>
  <c r="T152" s="1"/>
  <c r="R153"/>
  <c r="R152" s="1"/>
  <c r="P153"/>
  <c r="P152" s="1"/>
  <c r="BI147"/>
  <c r="BH147"/>
  <c r="BG147"/>
  <c r="BF147"/>
  <c r="T147"/>
  <c r="R147"/>
  <c r="P147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59" s="1"/>
  <c r="J25"/>
  <c r="J20"/>
  <c r="E20"/>
  <c r="F85" s="1"/>
  <c r="J19"/>
  <c r="J14"/>
  <c r="J82"/>
  <c r="E7"/>
  <c r="E76"/>
  <c r="J39" i="7"/>
  <c r="J38"/>
  <c r="AY61" i="1" s="1"/>
  <c r="J37" i="7"/>
  <c r="AX61" i="1" s="1"/>
  <c r="BI90" i="7"/>
  <c r="BH90"/>
  <c r="BG90"/>
  <c r="BF90"/>
  <c r="T90"/>
  <c r="T89" s="1"/>
  <c r="T88" s="1"/>
  <c r="T87" s="1"/>
  <c r="R90"/>
  <c r="R89" s="1"/>
  <c r="R88" s="1"/>
  <c r="R87" s="1"/>
  <c r="P90"/>
  <c r="P89" s="1"/>
  <c r="P88" s="1"/>
  <c r="P87" s="1"/>
  <c r="AU61" i="1" s="1"/>
  <c r="J83" i="7"/>
  <c r="F83"/>
  <c r="F81"/>
  <c r="E79"/>
  <c r="J58"/>
  <c r="F58"/>
  <c r="F56"/>
  <c r="E54"/>
  <c r="J26"/>
  <c r="E26"/>
  <c r="J84" s="1"/>
  <c r="J25"/>
  <c r="J20"/>
  <c r="E20"/>
  <c r="F59" s="1"/>
  <c r="J19"/>
  <c r="J14"/>
  <c r="J81"/>
  <c r="E7"/>
  <c r="E75"/>
  <c r="J39" i="6"/>
  <c r="J38"/>
  <c r="AY60" i="1" s="1"/>
  <c r="J37" i="6"/>
  <c r="AX60" i="1" s="1"/>
  <c r="BI287" i="6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T272"/>
  <c r="R273"/>
  <c r="R272" s="1"/>
  <c r="P273"/>
  <c r="P272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J90"/>
  <c r="F90"/>
  <c r="F88"/>
  <c r="E86"/>
  <c r="J58"/>
  <c r="F58"/>
  <c r="F56"/>
  <c r="E54"/>
  <c r="J26"/>
  <c r="E26"/>
  <c r="J91" s="1"/>
  <c r="J25"/>
  <c r="J20"/>
  <c r="E20"/>
  <c r="F91" s="1"/>
  <c r="J19"/>
  <c r="J14"/>
  <c r="J56" s="1"/>
  <c r="E7"/>
  <c r="E82"/>
  <c r="J39" i="5"/>
  <c r="J38"/>
  <c r="AY59" i="1"/>
  <c r="J37" i="5"/>
  <c r="AX59" i="1"/>
  <c r="BI549" i="5"/>
  <c r="BH549"/>
  <c r="BG549"/>
  <c r="BF549"/>
  <c r="T549"/>
  <c r="R549"/>
  <c r="P549"/>
  <c r="BI545"/>
  <c r="BH545"/>
  <c r="BG545"/>
  <c r="BF545"/>
  <c r="T545"/>
  <c r="R545"/>
  <c r="P545"/>
  <c r="BI540"/>
  <c r="BH540"/>
  <c r="BG540"/>
  <c r="BF540"/>
  <c r="T540"/>
  <c r="R540"/>
  <c r="P540"/>
  <c r="BI536"/>
  <c r="BH536"/>
  <c r="BG536"/>
  <c r="BF536"/>
  <c r="T536"/>
  <c r="R536"/>
  <c r="P536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3"/>
  <c r="BH513"/>
  <c r="BG513"/>
  <c r="BF513"/>
  <c r="T513"/>
  <c r="R513"/>
  <c r="P513"/>
  <c r="BI507"/>
  <c r="BH507"/>
  <c r="BG507"/>
  <c r="BF507"/>
  <c r="T507"/>
  <c r="R507"/>
  <c r="P507"/>
  <c r="BI503"/>
  <c r="BH503"/>
  <c r="BG503"/>
  <c r="BF503"/>
  <c r="T503"/>
  <c r="R503"/>
  <c r="P503"/>
  <c r="BI498"/>
  <c r="BH498"/>
  <c r="BG498"/>
  <c r="BF498"/>
  <c r="T498"/>
  <c r="R498"/>
  <c r="P498"/>
  <c r="BI496"/>
  <c r="BH496"/>
  <c r="BG496"/>
  <c r="BF496"/>
  <c r="T496"/>
  <c r="R496"/>
  <c r="P496"/>
  <c r="BI491"/>
  <c r="BH491"/>
  <c r="BG491"/>
  <c r="BF491"/>
  <c r="T491"/>
  <c r="R491"/>
  <c r="P491"/>
  <c r="BI486"/>
  <c r="BH486"/>
  <c r="BG486"/>
  <c r="BF486"/>
  <c r="T486"/>
  <c r="R486"/>
  <c r="P486"/>
  <c r="BI484"/>
  <c r="BH484"/>
  <c r="BG484"/>
  <c r="BF484"/>
  <c r="T484"/>
  <c r="R484"/>
  <c r="P484"/>
  <c r="BI478"/>
  <c r="BH478"/>
  <c r="BG478"/>
  <c r="BF478"/>
  <c r="T478"/>
  <c r="R478"/>
  <c r="P478"/>
  <c r="BI476"/>
  <c r="BH476"/>
  <c r="BG476"/>
  <c r="BF476"/>
  <c r="T476"/>
  <c r="R476"/>
  <c r="P476"/>
  <c r="BI472"/>
  <c r="BH472"/>
  <c r="BG472"/>
  <c r="BF472"/>
  <c r="T472"/>
  <c r="R472"/>
  <c r="P472"/>
  <c r="BI470"/>
  <c r="BH470"/>
  <c r="BG470"/>
  <c r="BF470"/>
  <c r="T470"/>
  <c r="R470"/>
  <c r="P470"/>
  <c r="BI466"/>
  <c r="BH466"/>
  <c r="BG466"/>
  <c r="BF466"/>
  <c r="T466"/>
  <c r="R466"/>
  <c r="P466"/>
  <c r="BI463"/>
  <c r="BH463"/>
  <c r="BG463"/>
  <c r="BF463"/>
  <c r="T463"/>
  <c r="R463"/>
  <c r="P463"/>
  <c r="BI459"/>
  <c r="BH459"/>
  <c r="BG459"/>
  <c r="BF459"/>
  <c r="T459"/>
  <c r="R459"/>
  <c r="P459"/>
  <c r="BI457"/>
  <c r="BH457"/>
  <c r="BG457"/>
  <c r="BF457"/>
  <c r="T457"/>
  <c r="R457"/>
  <c r="P457"/>
  <c r="BI453"/>
  <c r="BH453"/>
  <c r="BG453"/>
  <c r="BF453"/>
  <c r="T453"/>
  <c r="R453"/>
  <c r="P453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7"/>
  <c r="BH417"/>
  <c r="BG417"/>
  <c r="BF417"/>
  <c r="T417"/>
  <c r="R417"/>
  <c r="P417"/>
  <c r="BI413"/>
  <c r="BH413"/>
  <c r="BG413"/>
  <c r="BF413"/>
  <c r="T413"/>
  <c r="R413"/>
  <c r="P413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399"/>
  <c r="BH399"/>
  <c r="BG399"/>
  <c r="BF399"/>
  <c r="T399"/>
  <c r="R399"/>
  <c r="P399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60"/>
  <c r="BH360"/>
  <c r="BG360"/>
  <c r="BF360"/>
  <c r="T360"/>
  <c r="R360"/>
  <c r="P360"/>
  <c r="BI356"/>
  <c r="BH356"/>
  <c r="BG356"/>
  <c r="BF356"/>
  <c r="T356"/>
  <c r="R356"/>
  <c r="P356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3"/>
  <c r="BH313"/>
  <c r="BG313"/>
  <c r="BF313"/>
  <c r="T313"/>
  <c r="R313"/>
  <c r="P313"/>
  <c r="BI308"/>
  <c r="BH308"/>
  <c r="BG308"/>
  <c r="BF308"/>
  <c r="T308"/>
  <c r="R308"/>
  <c r="P308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J91"/>
  <c r="F91"/>
  <c r="F89"/>
  <c r="E87"/>
  <c r="J58"/>
  <c r="F58"/>
  <c r="F56"/>
  <c r="E54"/>
  <c r="J26"/>
  <c r="E26"/>
  <c r="J92" s="1"/>
  <c r="J25"/>
  <c r="J20"/>
  <c r="E20"/>
  <c r="F59" s="1"/>
  <c r="J19"/>
  <c r="J14"/>
  <c r="J89"/>
  <c r="E7"/>
  <c r="E83"/>
  <c r="J39" i="4"/>
  <c r="J38"/>
  <c r="AY58" i="1" s="1"/>
  <c r="J37" i="4"/>
  <c r="AX58" i="1"/>
  <c r="BI90" i="4"/>
  <c r="BH90"/>
  <c r="BG90"/>
  <c r="BF90"/>
  <c r="T90"/>
  <c r="T89" s="1"/>
  <c r="T88" s="1"/>
  <c r="T87" s="1"/>
  <c r="R90"/>
  <c r="R89" s="1"/>
  <c r="R88" s="1"/>
  <c r="R87" s="1"/>
  <c r="P90"/>
  <c r="P89"/>
  <c r="P88" s="1"/>
  <c r="P87" s="1"/>
  <c r="AU58" i="1" s="1"/>
  <c r="J83" i="4"/>
  <c r="F83"/>
  <c r="F81"/>
  <c r="E79"/>
  <c r="J58"/>
  <c r="F58"/>
  <c r="F56"/>
  <c r="E54"/>
  <c r="J26"/>
  <c r="E26"/>
  <c r="J59" s="1"/>
  <c r="J25"/>
  <c r="J20"/>
  <c r="E20"/>
  <c r="F84" s="1"/>
  <c r="J19"/>
  <c r="J14"/>
  <c r="J56"/>
  <c r="E7"/>
  <c r="E50"/>
  <c r="J39" i="3"/>
  <c r="J38"/>
  <c r="AY57" i="1" s="1"/>
  <c r="J37" i="3"/>
  <c r="AX57" i="1" s="1"/>
  <c r="BI322" i="3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89"/>
  <c r="BH189"/>
  <c r="BG189"/>
  <c r="BF189"/>
  <c r="T189"/>
  <c r="T188" s="1"/>
  <c r="R189"/>
  <c r="R188" s="1"/>
  <c r="P189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J92"/>
  <c r="F92"/>
  <c r="F90"/>
  <c r="E88"/>
  <c r="J58"/>
  <c r="F58"/>
  <c r="F56"/>
  <c r="E54"/>
  <c r="J26"/>
  <c r="E26"/>
  <c r="J93" s="1"/>
  <c r="J25"/>
  <c r="J20"/>
  <c r="E20"/>
  <c r="F93" s="1"/>
  <c r="J19"/>
  <c r="J14"/>
  <c r="J90"/>
  <c r="E7"/>
  <c r="E50"/>
  <c r="J39" i="2"/>
  <c r="J38"/>
  <c r="AY56" i="1" s="1"/>
  <c r="J37" i="2"/>
  <c r="AX56" i="1"/>
  <c r="BI484" i="2"/>
  <c r="BH484"/>
  <c r="BG484"/>
  <c r="BF484"/>
  <c r="T484"/>
  <c r="R484"/>
  <c r="P484"/>
  <c r="BI480"/>
  <c r="BH480"/>
  <c r="BG480"/>
  <c r="BF480"/>
  <c r="T480"/>
  <c r="R480"/>
  <c r="P480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6"/>
  <c r="BH456"/>
  <c r="BG456"/>
  <c r="BF456"/>
  <c r="T456"/>
  <c r="R456"/>
  <c r="P456"/>
  <c r="BI450"/>
  <c r="BH450"/>
  <c r="BG450"/>
  <c r="BF450"/>
  <c r="T450"/>
  <c r="T449"/>
  <c r="R450"/>
  <c r="R449" s="1"/>
  <c r="P450"/>
  <c r="P449"/>
  <c r="BI446"/>
  <c r="BH446"/>
  <c r="BG446"/>
  <c r="BF446"/>
  <c r="T446"/>
  <c r="R446"/>
  <c r="P446"/>
  <c r="BI442"/>
  <c r="BH442"/>
  <c r="BG442"/>
  <c r="BF442"/>
  <c r="T442"/>
  <c r="R442"/>
  <c r="P442"/>
  <c r="BI440"/>
  <c r="BH440"/>
  <c r="BG440"/>
  <c r="BF440"/>
  <c r="T440"/>
  <c r="R440"/>
  <c r="P440"/>
  <c r="BI434"/>
  <c r="BH434"/>
  <c r="BG434"/>
  <c r="BF434"/>
  <c r="T434"/>
  <c r="R434"/>
  <c r="P434"/>
  <c r="BI432"/>
  <c r="BH432"/>
  <c r="BG432"/>
  <c r="BF432"/>
  <c r="T432"/>
  <c r="R432"/>
  <c r="P432"/>
  <c r="BI428"/>
  <c r="BH428"/>
  <c r="BG428"/>
  <c r="BF428"/>
  <c r="T428"/>
  <c r="R428"/>
  <c r="P428"/>
  <c r="BI426"/>
  <c r="BH426"/>
  <c r="BG426"/>
  <c r="BF426"/>
  <c r="T426"/>
  <c r="R426"/>
  <c r="P426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1"/>
  <c r="BH411"/>
  <c r="BG411"/>
  <c r="BF411"/>
  <c r="T411"/>
  <c r="R411"/>
  <c r="P411"/>
  <c r="BI409"/>
  <c r="BH409"/>
  <c r="BG409"/>
  <c r="BF409"/>
  <c r="T409"/>
  <c r="R409"/>
  <c r="P409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J91"/>
  <c r="F91"/>
  <c r="F89"/>
  <c r="E87"/>
  <c r="J58"/>
  <c r="F58"/>
  <c r="F56"/>
  <c r="E54"/>
  <c r="J26"/>
  <c r="E26"/>
  <c r="J59" s="1"/>
  <c r="J25"/>
  <c r="J20"/>
  <c r="E20"/>
  <c r="F92" s="1"/>
  <c r="J19"/>
  <c r="J14"/>
  <c r="J89"/>
  <c r="E7"/>
  <c r="E50"/>
  <c r="L50" i="1"/>
  <c r="AM50"/>
  <c r="AM49"/>
  <c r="L49"/>
  <c r="AM47"/>
  <c r="L47"/>
  <c r="L45"/>
  <c r="L44"/>
  <c r="BK426" i="2"/>
  <c r="BK309"/>
  <c r="J217"/>
  <c r="J119"/>
  <c r="BK450"/>
  <c r="BK373"/>
  <c r="J303"/>
  <c r="BK247"/>
  <c r="BK136"/>
  <c r="J442"/>
  <c r="BK355"/>
  <c r="BK323"/>
  <c r="BK161"/>
  <c r="J426"/>
  <c r="BK349"/>
  <c r="BK293"/>
  <c r="J158"/>
  <c r="J309" i="3"/>
  <c r="J243"/>
  <c r="J213"/>
  <c r="J313"/>
  <c r="BK243"/>
  <c r="BK162"/>
  <c r="J283"/>
  <c r="J222"/>
  <c r="BK318"/>
  <c r="BK225"/>
  <c r="BK107"/>
  <c r="J496" i="5"/>
  <c r="BK448"/>
  <c r="BK350"/>
  <c r="J287"/>
  <c r="BK540"/>
  <c r="BK419"/>
  <c r="BK360"/>
  <c r="BK308"/>
  <c r="BK182"/>
  <c r="BK140"/>
  <c r="J470"/>
  <c r="J407"/>
  <c r="J350"/>
  <c r="J274"/>
  <c r="BK167"/>
  <c r="BK545"/>
  <c r="J519"/>
  <c r="BK446"/>
  <c r="J387"/>
  <c r="J238"/>
  <c r="BK176"/>
  <c r="BK278" i="6"/>
  <c r="BK191"/>
  <c r="J242"/>
  <c r="J153"/>
  <c r="J112"/>
  <c r="BK268"/>
  <c r="BK236"/>
  <c r="J157"/>
  <c r="J180"/>
  <c r="BK97"/>
  <c r="J125" i="8"/>
  <c r="BK153"/>
  <c r="BK101"/>
  <c r="J115"/>
  <c r="J123" i="9"/>
  <c r="BK114"/>
  <c r="J91"/>
  <c r="J179" i="10"/>
  <c r="BK262"/>
  <c r="BK167"/>
  <c r="BK97"/>
  <c r="BK201"/>
  <c r="BK105"/>
  <c r="BK101"/>
  <c r="BK375" i="2"/>
  <c r="J221"/>
  <c r="BK141"/>
  <c r="J473"/>
  <c r="J428"/>
  <c r="J371"/>
  <c r="BK315"/>
  <c r="BK217"/>
  <c r="BK119"/>
  <c r="J411"/>
  <c r="J349"/>
  <c r="J255"/>
  <c r="J180"/>
  <c r="J465"/>
  <c r="J381"/>
  <c r="J345"/>
  <c r="BK280"/>
  <c r="J136"/>
  <c r="J217" i="3"/>
  <c r="J119"/>
  <c r="BK287"/>
  <c r="J268"/>
  <c r="BK155"/>
  <c r="BK255"/>
  <c r="BK199"/>
  <c r="J260"/>
  <c r="BK237"/>
  <c r="BK115"/>
  <c r="BK472" i="5"/>
  <c r="J435"/>
  <c r="BK376"/>
  <c r="BK219"/>
  <c r="BK123"/>
  <c r="J459"/>
  <c r="BK407"/>
  <c r="J323"/>
  <c r="J248"/>
  <c r="J149"/>
  <c r="BK463"/>
  <c r="BK399"/>
  <c r="BK362"/>
  <c r="J264"/>
  <c r="BK185"/>
  <c r="BK536"/>
  <c r="J484"/>
  <c r="J413"/>
  <c r="BK332"/>
  <c r="J219"/>
  <c r="BK149"/>
  <c r="J228" i="6"/>
  <c r="J208"/>
  <c r="J123"/>
  <c r="J195"/>
  <c r="J161"/>
  <c r="J101"/>
  <c r="BK210"/>
  <c r="F39" i="7"/>
  <c r="BD61" i="1" s="1"/>
  <c r="J99" i="8"/>
  <c r="BK111"/>
  <c r="BK100" i="9"/>
  <c r="BK238" i="10"/>
  <c r="J171"/>
  <c r="J187"/>
  <c r="J272"/>
  <c r="J211"/>
  <c r="J97"/>
  <c r="J164"/>
  <c r="J377" i="2"/>
  <c r="J297"/>
  <c r="BK214"/>
  <c r="J106"/>
  <c r="BK434"/>
  <c r="J365"/>
  <c r="BK305"/>
  <c r="BK239"/>
  <c r="BK151"/>
  <c r="BK403"/>
  <c r="J311"/>
  <c r="BK184"/>
  <c r="J432"/>
  <c r="BK353"/>
  <c r="BK285"/>
  <c r="J161"/>
  <c r="BK299" i="3"/>
  <c r="BK241"/>
  <c r="J209"/>
  <c r="J115"/>
  <c r="BK291"/>
  <c r="BK249"/>
  <c r="J146"/>
  <c r="J189"/>
  <c r="J173"/>
  <c r="J159"/>
  <c r="J138"/>
  <c r="BK103"/>
  <c r="J253"/>
  <c r="BK119"/>
  <c r="BK523" i="5"/>
  <c r="BK453"/>
  <c r="BK337"/>
  <c r="BK210"/>
  <c r="BK103"/>
  <c r="BK513"/>
  <c r="J427"/>
  <c r="J343"/>
  <c r="BK264"/>
  <c r="J167"/>
  <c r="J476"/>
  <c r="J431"/>
  <c r="J369"/>
  <c r="J282"/>
  <c r="BK201"/>
  <c r="BK118"/>
  <c r="J527"/>
  <c r="BK431"/>
  <c r="J360"/>
  <c r="BK248"/>
  <c r="BK155"/>
  <c r="J226" i="6"/>
  <c r="J182"/>
  <c r="BK105"/>
  <c r="BK283"/>
  <c r="BK230"/>
  <c r="BK149"/>
  <c r="J109"/>
  <c r="J266"/>
  <c r="BK234"/>
  <c r="J166"/>
  <c r="J236"/>
  <c r="BK153"/>
  <c r="BK141" i="8"/>
  <c r="BK95"/>
  <c r="J103"/>
  <c r="BK106" i="9"/>
  <c r="J117"/>
  <c r="J254" i="10"/>
  <c r="J201"/>
  <c r="BK132"/>
  <c r="J258"/>
  <c r="BK211"/>
  <c r="BK121"/>
  <c r="J236"/>
  <c r="J148"/>
  <c r="J175"/>
  <c r="J440" i="2"/>
  <c r="BK289"/>
  <c r="BK202"/>
  <c r="BK484"/>
  <c r="BK422"/>
  <c r="J361"/>
  <c r="J289"/>
  <c r="BK206"/>
  <c r="J405"/>
  <c r="J347"/>
  <c r="BK299"/>
  <c r="BK190"/>
  <c r="BK102"/>
  <c r="BK369"/>
  <c r="J259"/>
  <c r="J102"/>
  <c r="BK253" i="3"/>
  <c r="J237"/>
  <c r="J111"/>
  <c r="J274"/>
  <c r="BK322"/>
  <c r="BK203"/>
  <c r="J255"/>
  <c r="BK189"/>
  <c r="BK519" i="5"/>
  <c r="BK459"/>
  <c r="J390"/>
  <c r="J164"/>
  <c r="J486"/>
  <c r="J433"/>
  <c r="J405"/>
  <c r="BK282"/>
  <c r="BK496"/>
  <c r="J441"/>
  <c r="J397"/>
  <c r="J337"/>
  <c r="J228"/>
  <c r="J109"/>
  <c r="J503"/>
  <c r="BK417"/>
  <c r="BK323"/>
  <c r="J210"/>
  <c r="BK109"/>
  <c r="BK222" i="6"/>
  <c r="BK180"/>
  <c r="J218"/>
  <c r="J186"/>
  <c r="J131"/>
  <c r="J248"/>
  <c r="BK208"/>
  <c r="BK112"/>
  <c r="J234"/>
  <c r="BK157"/>
  <c r="F38" i="7"/>
  <c r="BC61" i="1"/>
  <c r="BK109" i="9"/>
  <c r="BK94"/>
  <c r="BK121"/>
  <c r="BK220" i="10"/>
  <c r="BK113"/>
  <c r="BK215"/>
  <c r="BK136"/>
  <c r="BK254"/>
  <c r="BK171"/>
  <c r="J220"/>
  <c r="BK456" i="2"/>
  <c r="BK394"/>
  <c r="BK303"/>
  <c r="BK210"/>
  <c r="BK115"/>
  <c r="BK442"/>
  <c r="BK383"/>
  <c r="J272"/>
  <c r="J226"/>
  <c r="J131"/>
  <c r="BK432"/>
  <c r="BK379"/>
  <c r="BK154"/>
  <c r="J434"/>
  <c r="BK365"/>
  <c r="J247"/>
  <c r="AS55" i="1"/>
  <c r="BK235" i="3"/>
  <c r="J127"/>
  <c r="BK239"/>
  <c r="J279"/>
  <c r="BK213"/>
  <c r="J90" i="4"/>
  <c r="BK503" i="5"/>
  <c r="BK457"/>
  <c r="BK343"/>
  <c r="J185"/>
  <c r="J478"/>
  <c r="BK429"/>
  <c r="BK369"/>
  <c r="BK270"/>
  <c r="J127"/>
  <c r="J472"/>
  <c r="BK423"/>
  <c r="BK340"/>
  <c r="J243"/>
  <c r="BK549"/>
  <c r="J437"/>
  <c r="J382"/>
  <c r="J319"/>
  <c r="J201"/>
  <c r="J114"/>
  <c r="J212" i="6"/>
  <c r="BK145"/>
  <c r="BK214"/>
  <c r="J172"/>
  <c r="BK256"/>
  <c r="BK166"/>
  <c r="J36" i="7"/>
  <c r="AW61" i="1" s="1"/>
  <c r="J153" i="8"/>
  <c r="J100" i="9"/>
  <c r="BK91"/>
  <c r="BK117"/>
  <c r="J193" i="10"/>
  <c r="J109"/>
  <c r="BK129"/>
  <c r="J228"/>
  <c r="J144"/>
  <c r="BK207"/>
  <c r="J446" i="2"/>
  <c r="J369"/>
  <c r="BK276"/>
  <c r="J184"/>
  <c r="J484"/>
  <c r="J456"/>
  <c r="BK381"/>
  <c r="BK251"/>
  <c r="J195"/>
  <c r="BK461"/>
  <c r="BK361"/>
  <c r="J326"/>
  <c r="BK199"/>
  <c r="BK106"/>
  <c r="J383"/>
  <c r="J333"/>
  <c r="BK255"/>
  <c r="AS64" i="1"/>
  <c r="BK274" i="3"/>
  <c r="BK222"/>
  <c r="J142"/>
  <c r="BK279"/>
  <c r="J239"/>
  <c r="BK131"/>
  <c r="BK264"/>
  <c r="BK181"/>
  <c r="J166"/>
  <c r="BK146"/>
  <c r="BK305"/>
  <c r="BK233"/>
  <c r="J99"/>
  <c r="J466" i="5"/>
  <c r="J419"/>
  <c r="J303"/>
  <c r="BK173"/>
  <c r="BK531"/>
  <c r="J457"/>
  <c r="BK366"/>
  <c r="BK303"/>
  <c r="BK193"/>
  <c r="J106"/>
  <c r="J446"/>
  <c r="BK393"/>
  <c r="J270"/>
  <c r="J98"/>
  <c r="J463"/>
  <c r="J376"/>
  <c r="BK299"/>
  <c r="BK189"/>
  <c r="BK250" i="6"/>
  <c r="BK195"/>
  <c r="BK285"/>
  <c r="BK254"/>
  <c r="J176"/>
  <c r="BK116"/>
  <c r="J283"/>
  <c r="J250"/>
  <c r="J240"/>
  <c r="BK206"/>
  <c r="J260"/>
  <c r="J214"/>
  <c r="BK131"/>
  <c r="J129" i="8"/>
  <c r="J141"/>
  <c r="J95"/>
  <c r="BK103"/>
  <c r="J121" i="9"/>
  <c r="BK123"/>
  <c r="BK187" i="10"/>
  <c r="J117"/>
  <c r="BK242"/>
  <c r="J157"/>
  <c r="BK272"/>
  <c r="J197"/>
  <c r="J230"/>
  <c r="J113"/>
  <c r="J391" i="2"/>
  <c r="BK326"/>
  <c r="J231"/>
  <c r="BK146"/>
  <c r="BK465"/>
  <c r="BK385"/>
  <c r="BK333"/>
  <c r="BK231"/>
  <c r="BK123"/>
  <c r="J419"/>
  <c r="J375"/>
  <c r="J214"/>
  <c r="BK131"/>
  <c r="J385"/>
  <c r="J335"/>
  <c r="J276"/>
  <c r="J141"/>
  <c r="J291" i="3"/>
  <c r="J245"/>
  <c r="J231"/>
  <c r="BK177"/>
  <c r="J295"/>
  <c r="BK260"/>
  <c r="J150"/>
  <c r="BK268"/>
  <c r="BK127"/>
  <c r="BK295"/>
  <c r="BK245"/>
  <c r="J123"/>
  <c r="F38" i="4"/>
  <c r="BC58" i="1" s="1"/>
  <c r="J308" i="5"/>
  <c r="J131"/>
  <c r="BK527"/>
  <c r="BK439"/>
  <c r="BK411"/>
  <c r="BK327"/>
  <c r="BK255"/>
  <c r="J103"/>
  <c r="BK451"/>
  <c r="BK379"/>
  <c r="BK295"/>
  <c r="BK197"/>
  <c r="J123"/>
  <c r="BK486"/>
  <c r="J399"/>
  <c r="BK356"/>
  <c r="J255"/>
  <c r="BK164"/>
  <c r="BK260" i="6"/>
  <c r="BK204"/>
  <c r="J256"/>
  <c r="J204"/>
  <c r="BK141"/>
  <c r="J97"/>
  <c r="BK262"/>
  <c r="J222"/>
  <c r="J268"/>
  <c r="BK212"/>
  <c r="BK135"/>
  <c r="BK133" i="8"/>
  <c r="J101"/>
  <c r="J123"/>
  <c r="J138"/>
  <c r="J114" i="9"/>
  <c r="BK119"/>
  <c r="J250" i="10"/>
  <c r="BK140"/>
  <c r="J101"/>
  <c r="BK236"/>
  <c r="J160"/>
  <c r="BK268"/>
  <c r="J223"/>
  <c r="J140"/>
  <c r="BK160"/>
  <c r="BK411" i="2"/>
  <c r="BK311"/>
  <c r="BK272"/>
  <c r="BK172"/>
  <c r="BK480"/>
  <c r="J409"/>
  <c r="BK347"/>
  <c r="J299"/>
  <c r="J235"/>
  <c r="BK158"/>
  <c r="J469"/>
  <c r="BK400"/>
  <c r="J318"/>
  <c r="BK235"/>
  <c r="BK165"/>
  <c r="J422"/>
  <c r="J309"/>
  <c r="BK176"/>
  <c r="J110"/>
  <c r="J185" i="3"/>
  <c r="J103"/>
  <c r="BK277"/>
  <c r="BK166"/>
  <c r="BK320"/>
  <c r="BK123"/>
  <c r="J299"/>
  <c r="J134"/>
  <c r="J36" i="4"/>
  <c r="AW58" i="1" s="1"/>
  <c r="BK405" i="5"/>
  <c r="J299"/>
  <c r="BK160"/>
  <c r="J523"/>
  <c r="J451"/>
  <c r="BK397"/>
  <c r="J313"/>
  <c r="J214"/>
  <c r="J491"/>
  <c r="J448"/>
  <c r="BK382"/>
  <c r="J332"/>
  <c r="J233"/>
  <c r="BK131"/>
  <c r="J531"/>
  <c r="J498"/>
  <c r="J393"/>
  <c r="J252"/>
  <c r="J182"/>
  <c r="J285" i="6"/>
  <c r="BK186"/>
  <c r="BK245"/>
  <c r="BK172"/>
  <c r="J116"/>
  <c r="BK228"/>
  <c r="BK119"/>
  <c r="J111" i="8"/>
  <c r="BK147"/>
  <c r="J107"/>
  <c r="BK91"/>
  <c r="J109" i="9"/>
  <c r="J111"/>
  <c r="J136" i="10"/>
  <c r="BK175"/>
  <c r="BK117"/>
  <c r="J242"/>
  <c r="BK153"/>
  <c r="BK228"/>
  <c r="BK144"/>
  <c r="BK397" i="2"/>
  <c r="J323"/>
  <c r="BK226"/>
  <c r="J165"/>
  <c r="J480"/>
  <c r="J416"/>
  <c r="J355"/>
  <c r="BK297"/>
  <c r="BK221"/>
  <c r="BK127"/>
  <c r="BK416"/>
  <c r="J353"/>
  <c r="J293"/>
  <c r="BK168"/>
  <c r="J450"/>
  <c r="BK377"/>
  <c r="J315"/>
  <c r="BK180"/>
  <c r="J127"/>
  <c r="BK247" i="3"/>
  <c r="J235"/>
  <c r="J181"/>
  <c r="BK309"/>
  <c r="BK173"/>
  <c r="J322"/>
  <c r="BK209"/>
  <c r="BK169"/>
  <c r="BK150"/>
  <c r="J131"/>
  <c r="J287"/>
  <c r="J155"/>
  <c r="BK484" i="5"/>
  <c r="BK437"/>
  <c r="BK347"/>
  <c r="BK228"/>
  <c r="J545"/>
  <c r="BK435"/>
  <c r="J403"/>
  <c r="BK278"/>
  <c r="BK144"/>
  <c r="J453"/>
  <c r="BK403"/>
  <c r="BK315"/>
  <c r="BK238"/>
  <c r="BK135"/>
  <c r="BK491"/>
  <c r="BK390"/>
  <c r="J259"/>
  <c r="BK127"/>
  <c r="J210" i="6"/>
  <c r="BK161"/>
  <c r="BK287"/>
  <c r="J273"/>
  <c r="BK216"/>
  <c r="J135"/>
  <c r="BK101"/>
  <c r="J245"/>
  <c r="J149"/>
  <c r="J254"/>
  <c r="J206"/>
  <c r="J90" i="7"/>
  <c r="BK118" i="8"/>
  <c r="BK129"/>
  <c r="J118"/>
  <c r="BK111" i="9"/>
  <c r="BK103"/>
  <c r="BK246" i="10"/>
  <c r="J167"/>
  <c r="J268"/>
  <c r="J232"/>
  <c r="J132"/>
  <c r="BK250"/>
  <c r="BK164"/>
  <c r="J215"/>
  <c r="BK148"/>
  <c r="J400" i="2"/>
  <c r="J373"/>
  <c r="J280"/>
  <c r="J176"/>
  <c r="BK473"/>
  <c r="BK405"/>
  <c r="BK345"/>
  <c r="BK263"/>
  <c r="J168"/>
  <c r="BK98"/>
  <c r="J397"/>
  <c r="J329"/>
  <c r="J251"/>
  <c r="J172"/>
  <c r="BK440"/>
  <c r="J379"/>
  <c r="BK318"/>
  <c r="J210"/>
  <c r="J320" i="3"/>
  <c r="J264"/>
  <c r="J195"/>
  <c r="BK138"/>
  <c r="BK283"/>
  <c r="BK185"/>
  <c r="BK134"/>
  <c r="J247"/>
  <c r="J107"/>
  <c r="J277"/>
  <c r="J203"/>
  <c r="BK90" i="4"/>
  <c r="BK470" i="5"/>
  <c r="J423"/>
  <c r="J340"/>
  <c r="J189"/>
  <c r="BK98"/>
  <c r="BK466"/>
  <c r="BK387"/>
  <c r="J315"/>
  <c r="BK233"/>
  <c r="J155"/>
  <c r="BK478"/>
  <c r="J429"/>
  <c r="J366"/>
  <c r="BK252"/>
  <c r="J140"/>
  <c r="J536"/>
  <c r="J439"/>
  <c r="J373"/>
  <c r="J295"/>
  <c r="J197"/>
  <c r="J118"/>
  <c r="J230" i="6"/>
  <c r="J141"/>
  <c r="J191"/>
  <c r="J119"/>
  <c r="J278"/>
  <c r="BK242"/>
  <c r="BK182"/>
  <c r="BK248"/>
  <c r="BK218"/>
  <c r="BK90" i="7"/>
  <c r="BK115" i="8"/>
  <c r="BK138"/>
  <c r="J91"/>
  <c r="BK107"/>
  <c r="J106" i="9"/>
  <c r="BK98"/>
  <c r="BK232" i="10"/>
  <c r="J125"/>
  <c r="J246"/>
  <c r="BK179"/>
  <c r="BK125"/>
  <c r="J238"/>
  <c r="BK157"/>
  <c r="BK197"/>
  <c r="BK428" i="2"/>
  <c r="BK359"/>
  <c r="J285"/>
  <c r="J190"/>
  <c r="J98"/>
  <c r="J461"/>
  <c r="BK391"/>
  <c r="J339"/>
  <c r="BK259"/>
  <c r="J199"/>
  <c r="BK446"/>
  <c r="J359"/>
  <c r="BK335"/>
  <c r="BK195"/>
  <c r="BK110"/>
  <c r="BK371"/>
  <c r="BK329"/>
  <c r="J263"/>
  <c r="J154"/>
  <c r="J233" i="3"/>
  <c r="J169"/>
  <c r="J305"/>
  <c r="J241"/>
  <c r="BK142"/>
  <c r="BK217"/>
  <c r="BK99"/>
  <c r="J249"/>
  <c r="BK195"/>
  <c r="F37" i="4"/>
  <c r="BB58" i="1" s="1"/>
  <c r="BK313" i="5"/>
  <c r="J193"/>
  <c r="J549"/>
  <c r="J417"/>
  <c r="J347"/>
  <c r="BK287"/>
  <c r="J176"/>
  <c r="J507"/>
  <c r="BK433"/>
  <c r="BK373"/>
  <c r="J278"/>
  <c r="J160"/>
  <c r="BK114"/>
  <c r="J513"/>
  <c r="BK441"/>
  <c r="J362"/>
  <c r="BK274"/>
  <c r="J173"/>
  <c r="BK266" i="6"/>
  <c r="BK176"/>
  <c r="BK226"/>
  <c r="J216"/>
  <c r="BK127"/>
  <c r="BK240"/>
  <c r="J145"/>
  <c r="BK123" i="8"/>
  <c r="BK99"/>
  <c r="J133"/>
  <c r="BK125"/>
  <c r="J119" i="9"/>
  <c r="J94"/>
  <c r="BK223" i="10"/>
  <c r="J121"/>
  <c r="J153"/>
  <c r="BK258"/>
  <c r="BK193"/>
  <c r="BK109"/>
  <c r="BK183"/>
  <c r="BK419" i="2"/>
  <c r="J305"/>
  <c r="J206"/>
  <c r="J123"/>
  <c r="BK469"/>
  <c r="J403"/>
  <c r="BK341"/>
  <c r="BK268"/>
  <c r="J202"/>
  <c r="J115"/>
  <c r="J394"/>
  <c r="BK339"/>
  <c r="J239"/>
  <c r="J151"/>
  <c r="BK409"/>
  <c r="J341"/>
  <c r="J268"/>
  <c r="J146"/>
  <c r="BK313" i="3"/>
  <c r="J262"/>
  <c r="J225"/>
  <c r="J318"/>
  <c r="J270"/>
  <c r="BK159"/>
  <c r="BK270"/>
  <c r="BK231"/>
  <c r="J177"/>
  <c r="J162"/>
  <c r="BK111"/>
  <c r="BK262"/>
  <c r="J199"/>
  <c r="F39" i="4"/>
  <c r="BD58" i="1"/>
  <c r="J379" i="5"/>
  <c r="J135"/>
  <c r="BK476"/>
  <c r="BK413"/>
  <c r="BK319"/>
  <c r="BK243"/>
  <c r="BK498"/>
  <c r="BK427"/>
  <c r="J356"/>
  <c r="BK259"/>
  <c r="J144"/>
  <c r="J540"/>
  <c r="BK507"/>
  <c r="J411"/>
  <c r="J327"/>
  <c r="BK214"/>
  <c r="BK106"/>
  <c r="BK109" i="6"/>
  <c r="J287"/>
  <c r="J262"/>
  <c r="BK198"/>
  <c r="J127"/>
  <c r="J105"/>
  <c r="BK273"/>
  <c r="J220"/>
  <c r="BK123"/>
  <c r="BK220"/>
  <c r="J198"/>
  <c r="F37" i="7"/>
  <c r="BB61" i="1" s="1"/>
  <c r="J147" i="8"/>
  <c r="J103" i="9"/>
  <c r="J98"/>
  <c r="BK230" i="10"/>
  <c r="J105"/>
  <c r="J183"/>
  <c r="J262"/>
  <c r="J207"/>
  <c r="J129"/>
  <c r="BK97" i="2" l="1"/>
  <c r="J97"/>
  <c r="J65" s="1"/>
  <c r="T225"/>
  <c r="R238"/>
  <c r="BK254"/>
  <c r="J254" s="1"/>
  <c r="J68" s="1"/>
  <c r="BK284"/>
  <c r="J284"/>
  <c r="J69" s="1"/>
  <c r="P292"/>
  <c r="BK455"/>
  <c r="J455"/>
  <c r="J72" s="1"/>
  <c r="P479"/>
  <c r="P98" i="3"/>
  <c r="BK172"/>
  <c r="J172" s="1"/>
  <c r="J66" s="1"/>
  <c r="BK194"/>
  <c r="J194"/>
  <c r="J68" s="1"/>
  <c r="BK208"/>
  <c r="J208" s="1"/>
  <c r="J69" s="1"/>
  <c r="T216"/>
  <c r="T282"/>
  <c r="T304"/>
  <c r="T312"/>
  <c r="T311" s="1"/>
  <c r="T97" i="5"/>
  <c r="T263"/>
  <c r="R281"/>
  <c r="P302"/>
  <c r="R331"/>
  <c r="P355"/>
  <c r="T490"/>
  <c r="T512"/>
  <c r="T544"/>
  <c r="T96" i="6"/>
  <c r="T140"/>
  <c r="T160"/>
  <c r="BK171"/>
  <c r="J171" s="1"/>
  <c r="J68" s="1"/>
  <c r="T190"/>
  <c r="T277"/>
  <c r="T276" s="1"/>
  <c r="P90" i="8"/>
  <c r="P89" s="1"/>
  <c r="P88" s="1"/>
  <c r="AU62" i="1" s="1"/>
  <c r="T90" i="9"/>
  <c r="P97"/>
  <c r="R96" i="10"/>
  <c r="R170"/>
  <c r="T192"/>
  <c r="P214"/>
  <c r="P97" i="2"/>
  <c r="BK225"/>
  <c r="J225" s="1"/>
  <c r="J66" s="1"/>
  <c r="BK238"/>
  <c r="J238" s="1"/>
  <c r="J67" s="1"/>
  <c r="T254"/>
  <c r="T284"/>
  <c r="T292"/>
  <c r="T455"/>
  <c r="BK479"/>
  <c r="J479"/>
  <c r="J73" s="1"/>
  <c r="BK98" i="3"/>
  <c r="J98" s="1"/>
  <c r="J65" s="1"/>
  <c r="R172"/>
  <c r="P194"/>
  <c r="P208"/>
  <c r="P216"/>
  <c r="BK282"/>
  <c r="J282" s="1"/>
  <c r="J71" s="1"/>
  <c r="P304"/>
  <c r="BK312"/>
  <c r="J312" s="1"/>
  <c r="J74" s="1"/>
  <c r="R97" i="5"/>
  <c r="P263"/>
  <c r="P281"/>
  <c r="R302"/>
  <c r="T331"/>
  <c r="T355"/>
  <c r="R490"/>
  <c r="P512"/>
  <c r="P544"/>
  <c r="R96" i="6"/>
  <c r="R140"/>
  <c r="R160"/>
  <c r="R171"/>
  <c r="BK190"/>
  <c r="J190" s="1"/>
  <c r="J69" s="1"/>
  <c r="P277"/>
  <c r="P276" s="1"/>
  <c r="T90" i="8"/>
  <c r="T89" s="1"/>
  <c r="T88" s="1"/>
  <c r="R90" i="9"/>
  <c r="R97"/>
  <c r="BK96" i="10"/>
  <c r="J96"/>
  <c r="J65" s="1"/>
  <c r="BK170"/>
  <c r="J170" s="1"/>
  <c r="J66" s="1"/>
  <c r="R192"/>
  <c r="P206"/>
  <c r="R206"/>
  <c r="T214"/>
  <c r="T245"/>
  <c r="R267"/>
  <c r="T97" i="2"/>
  <c r="P225"/>
  <c r="P238"/>
  <c r="P254"/>
  <c r="R284"/>
  <c r="BK292"/>
  <c r="J292" s="1"/>
  <c r="J70" s="1"/>
  <c r="R455"/>
  <c r="R479"/>
  <c r="T98" i="3"/>
  <c r="T97" s="1"/>
  <c r="T96" s="1"/>
  <c r="T172"/>
  <c r="T194"/>
  <c r="T208"/>
  <c r="BK216"/>
  <c r="J216"/>
  <c r="J70" s="1"/>
  <c r="R282"/>
  <c r="R304"/>
  <c r="R312"/>
  <c r="R311" s="1"/>
  <c r="BK97" i="5"/>
  <c r="J97" s="1"/>
  <c r="J65" s="1"/>
  <c r="R263"/>
  <c r="T281"/>
  <c r="BK302"/>
  <c r="J302"/>
  <c r="J68" s="1"/>
  <c r="P331"/>
  <c r="R355"/>
  <c r="P490"/>
  <c r="R512"/>
  <c r="BK544"/>
  <c r="J544" s="1"/>
  <c r="J73" s="1"/>
  <c r="BK96" i="6"/>
  <c r="J96" s="1"/>
  <c r="J65" s="1"/>
  <c r="P140"/>
  <c r="P160"/>
  <c r="T171"/>
  <c r="P190"/>
  <c r="BK277"/>
  <c r="J277" s="1"/>
  <c r="J72" s="1"/>
  <c r="BK90" i="8"/>
  <c r="J90"/>
  <c r="J65" s="1"/>
  <c r="BK90" i="9"/>
  <c r="J90"/>
  <c r="J65"/>
  <c r="BK97"/>
  <c r="J97" s="1"/>
  <c r="J66" s="1"/>
  <c r="P96" i="10"/>
  <c r="P170"/>
  <c r="BK192"/>
  <c r="J192"/>
  <c r="J68"/>
  <c r="BK206"/>
  <c r="J206" s="1"/>
  <c r="J69" s="1"/>
  <c r="T206"/>
  <c r="R214"/>
  <c r="P245"/>
  <c r="BK267"/>
  <c r="J267"/>
  <c r="J72" s="1"/>
  <c r="P267"/>
  <c r="R97" i="2"/>
  <c r="R225"/>
  <c r="T238"/>
  <c r="R254"/>
  <c r="P284"/>
  <c r="R292"/>
  <c r="P455"/>
  <c r="T479"/>
  <c r="R98" i="3"/>
  <c r="P172"/>
  <c r="R194"/>
  <c r="R208"/>
  <c r="R216"/>
  <c r="P282"/>
  <c r="BK304"/>
  <c r="J304" s="1"/>
  <c r="J72" s="1"/>
  <c r="P312"/>
  <c r="P311" s="1"/>
  <c r="P97" i="5"/>
  <c r="P96"/>
  <c r="P95"/>
  <c r="AU59" i="1" s="1"/>
  <c r="BK263" i="5"/>
  <c r="J263"/>
  <c r="J66"/>
  <c r="BK281"/>
  <c r="J281" s="1"/>
  <c r="J67" s="1"/>
  <c r="T302"/>
  <c r="BK331"/>
  <c r="J331" s="1"/>
  <c r="J69" s="1"/>
  <c r="BK355"/>
  <c r="J355" s="1"/>
  <c r="J70" s="1"/>
  <c r="BK490"/>
  <c r="J490"/>
  <c r="J71" s="1"/>
  <c r="BK512"/>
  <c r="J512"/>
  <c r="J72"/>
  <c r="R544"/>
  <c r="P96" i="6"/>
  <c r="BK140"/>
  <c r="J140"/>
  <c r="J66" s="1"/>
  <c r="BK160"/>
  <c r="J160"/>
  <c r="J67"/>
  <c r="P171"/>
  <c r="R190"/>
  <c r="R277"/>
  <c r="R276"/>
  <c r="R90" i="8"/>
  <c r="R89" s="1"/>
  <c r="R88" s="1"/>
  <c r="P90" i="9"/>
  <c r="P89" s="1"/>
  <c r="P88" s="1"/>
  <c r="AU63" i="1" s="1"/>
  <c r="T97" i="9"/>
  <c r="T96" i="10"/>
  <c r="T170"/>
  <c r="P192"/>
  <c r="BK214"/>
  <c r="J214" s="1"/>
  <c r="J70" s="1"/>
  <c r="BK245"/>
  <c r="J245"/>
  <c r="J71" s="1"/>
  <c r="R245"/>
  <c r="T267"/>
  <c r="BK449" i="2"/>
  <c r="J449" s="1"/>
  <c r="J71" s="1"/>
  <c r="BK188" i="3"/>
  <c r="J188"/>
  <c r="J67" s="1"/>
  <c r="BK89" i="7"/>
  <c r="J89"/>
  <c r="J65"/>
  <c r="BK186" i="10"/>
  <c r="J186" s="1"/>
  <c r="J67" s="1"/>
  <c r="BK272" i="6"/>
  <c r="J272" s="1"/>
  <c r="J70" s="1"/>
  <c r="BK152" i="8"/>
  <c r="J152"/>
  <c r="J66" s="1"/>
  <c r="BK89" i="4"/>
  <c r="BK88"/>
  <c r="J88"/>
  <c r="J64" s="1"/>
  <c r="J56" i="10"/>
  <c r="F59"/>
  <c r="BE117"/>
  <c r="BE121"/>
  <c r="BE132"/>
  <c r="BE153"/>
  <c r="BE157"/>
  <c r="BE164"/>
  <c r="BE223"/>
  <c r="BE232"/>
  <c r="BE236"/>
  <c r="BE242"/>
  <c r="BE246"/>
  <c r="BE254"/>
  <c r="BE268"/>
  <c r="BK89" i="9"/>
  <c r="BK88" s="1"/>
  <c r="J88" s="1"/>
  <c r="J32" s="1"/>
  <c r="BE97" i="10"/>
  <c r="BE113"/>
  <c r="BE125"/>
  <c r="BE129"/>
  <c r="BE140"/>
  <c r="BE175"/>
  <c r="BE179"/>
  <c r="BE183"/>
  <c r="BE215"/>
  <c r="BE220"/>
  <c r="BE230"/>
  <c r="BE262"/>
  <c r="BE272"/>
  <c r="E82"/>
  <c r="BE101"/>
  <c r="BE105"/>
  <c r="BE109"/>
  <c r="BE187"/>
  <c r="BE197"/>
  <c r="BE201"/>
  <c r="BE228"/>
  <c r="BE238"/>
  <c r="BE250"/>
  <c r="J59"/>
  <c r="BE136"/>
  <c r="BE144"/>
  <c r="BE148"/>
  <c r="BE160"/>
  <c r="BE167"/>
  <c r="BE171"/>
  <c r="BE193"/>
  <c r="BE207"/>
  <c r="BE211"/>
  <c r="BE258"/>
  <c r="E50" i="9"/>
  <c r="F85"/>
  <c r="BE94"/>
  <c r="BE103"/>
  <c r="BE109"/>
  <c r="BE114"/>
  <c r="BE119"/>
  <c r="BE106"/>
  <c r="J59"/>
  <c r="BE121"/>
  <c r="J56"/>
  <c r="BE91"/>
  <c r="BE98"/>
  <c r="BE100"/>
  <c r="BE111"/>
  <c r="BE117"/>
  <c r="BE123"/>
  <c r="E50" i="8"/>
  <c r="J85"/>
  <c r="BE101"/>
  <c r="BE107"/>
  <c r="BE115"/>
  <c r="BE123"/>
  <c r="BE129"/>
  <c r="BE141"/>
  <c r="J56"/>
  <c r="BE95"/>
  <c r="BE99"/>
  <c r="BE103"/>
  <c r="BE125"/>
  <c r="BE133"/>
  <c r="BE138"/>
  <c r="BE147"/>
  <c r="BE153"/>
  <c r="F59"/>
  <c r="BE91"/>
  <c r="BE111"/>
  <c r="BE118"/>
  <c r="J59" i="7"/>
  <c r="F84"/>
  <c r="J56"/>
  <c r="E50"/>
  <c r="BE90"/>
  <c r="J59" i="6"/>
  <c r="J88"/>
  <c r="BE101"/>
  <c r="BE109"/>
  <c r="BE123"/>
  <c r="BE145"/>
  <c r="BE180"/>
  <c r="BE182"/>
  <c r="BE186"/>
  <c r="BE191"/>
  <c r="BE195"/>
  <c r="BE204"/>
  <c r="BE222"/>
  <c r="BE236"/>
  <c r="BE250"/>
  <c r="BE273"/>
  <c r="BE278"/>
  <c r="E50"/>
  <c r="BE105"/>
  <c r="BE135"/>
  <c r="BE141"/>
  <c r="BE149"/>
  <c r="BE176"/>
  <c r="BE198"/>
  <c r="BE210"/>
  <c r="BE214"/>
  <c r="BE260"/>
  <c r="F59"/>
  <c r="BE112"/>
  <c r="BE119"/>
  <c r="BE153"/>
  <c r="BE161"/>
  <c r="BE172"/>
  <c r="BE206"/>
  <c r="BE208"/>
  <c r="BE220"/>
  <c r="BE248"/>
  <c r="BE254"/>
  <c r="BE256"/>
  <c r="BE262"/>
  <c r="BE266"/>
  <c r="BE283"/>
  <c r="BE285"/>
  <c r="BE287"/>
  <c r="BE97"/>
  <c r="BE116"/>
  <c r="BE127"/>
  <c r="BE131"/>
  <c r="BE157"/>
  <c r="BE166"/>
  <c r="BE212"/>
  <c r="BE216"/>
  <c r="BE218"/>
  <c r="BE226"/>
  <c r="BE228"/>
  <c r="BE230"/>
  <c r="BE234"/>
  <c r="BE240"/>
  <c r="BE242"/>
  <c r="BE245"/>
  <c r="BE268"/>
  <c r="J89" i="4"/>
  <c r="J65"/>
  <c r="F92" i="5"/>
  <c r="BE131"/>
  <c r="BE140"/>
  <c r="BE144"/>
  <c r="BE201"/>
  <c r="BE228"/>
  <c r="BE313"/>
  <c r="BE315"/>
  <c r="BE337"/>
  <c r="BE340"/>
  <c r="BE347"/>
  <c r="BE366"/>
  <c r="BE405"/>
  <c r="BE419"/>
  <c r="BE427"/>
  <c r="BE433"/>
  <c r="BE448"/>
  <c r="BE453"/>
  <c r="BE459"/>
  <c r="BE466"/>
  <c r="BE472"/>
  <c r="BE503"/>
  <c r="BE507"/>
  <c r="BE523"/>
  <c r="BE540"/>
  <c r="BE545"/>
  <c r="BE549"/>
  <c r="E50"/>
  <c r="BE98"/>
  <c r="BE103"/>
  <c r="BE123"/>
  <c r="BE155"/>
  <c r="BE173"/>
  <c r="BE182"/>
  <c r="BE282"/>
  <c r="BE299"/>
  <c r="BE303"/>
  <c r="BE308"/>
  <c r="BE323"/>
  <c r="BE332"/>
  <c r="BE343"/>
  <c r="BE356"/>
  <c r="BE387"/>
  <c r="BE411"/>
  <c r="BE435"/>
  <c r="BE437"/>
  <c r="BE457"/>
  <c r="BE484"/>
  <c r="BK87" i="4"/>
  <c r="J87" s="1"/>
  <c r="J63" s="1"/>
  <c r="BE109" i="5"/>
  <c r="BE114"/>
  <c r="BE118"/>
  <c r="BE160"/>
  <c r="BE164"/>
  <c r="BE185"/>
  <c r="BE189"/>
  <c r="BE197"/>
  <c r="BE219"/>
  <c r="BE238"/>
  <c r="BE248"/>
  <c r="BE252"/>
  <c r="BE295"/>
  <c r="BE350"/>
  <c r="BE376"/>
  <c r="BE379"/>
  <c r="BE390"/>
  <c r="BE403"/>
  <c r="BE446"/>
  <c r="BE451"/>
  <c r="BE470"/>
  <c r="BE478"/>
  <c r="BE486"/>
  <c r="BE491"/>
  <c r="BE498"/>
  <c r="BE513"/>
  <c r="BE519"/>
  <c r="BE531"/>
  <c r="BE536"/>
  <c r="J56"/>
  <c r="J59"/>
  <c r="BE106"/>
  <c r="BE127"/>
  <c r="BE135"/>
  <c r="BE149"/>
  <c r="BE167"/>
  <c r="BE176"/>
  <c r="BE193"/>
  <c r="BE210"/>
  <c r="BE214"/>
  <c r="BE233"/>
  <c r="BE243"/>
  <c r="BE255"/>
  <c r="BE259"/>
  <c r="BE264"/>
  <c r="BE270"/>
  <c r="BE274"/>
  <c r="BE278"/>
  <c r="BE287"/>
  <c r="BE319"/>
  <c r="BE327"/>
  <c r="BE360"/>
  <c r="BE362"/>
  <c r="BE369"/>
  <c r="BE373"/>
  <c r="BE382"/>
  <c r="BE393"/>
  <c r="BE397"/>
  <c r="BE399"/>
  <c r="BE407"/>
  <c r="BE413"/>
  <c r="BE417"/>
  <c r="BE423"/>
  <c r="BE429"/>
  <c r="BE431"/>
  <c r="BE439"/>
  <c r="BE441"/>
  <c r="BE463"/>
  <c r="BE476"/>
  <c r="BE496"/>
  <c r="BE527"/>
  <c r="F59" i="4"/>
  <c r="E75"/>
  <c r="J84"/>
  <c r="J81"/>
  <c r="BE90"/>
  <c r="E84" i="3"/>
  <c r="BE111"/>
  <c r="BE138"/>
  <c r="BE150"/>
  <c r="BE159"/>
  <c r="BE217"/>
  <c r="BE222"/>
  <c r="BE239"/>
  <c r="BE268"/>
  <c r="BE270"/>
  <c r="BE279"/>
  <c r="F59"/>
  <c r="BE115"/>
  <c r="BE142"/>
  <c r="BE155"/>
  <c r="BE166"/>
  <c r="BE169"/>
  <c r="BE177"/>
  <c r="BE185"/>
  <c r="BE195"/>
  <c r="BE233"/>
  <c r="BE235"/>
  <c r="BE237"/>
  <c r="BE241"/>
  <c r="BE243"/>
  <c r="BE247"/>
  <c r="BE249"/>
  <c r="BE262"/>
  <c r="BE274"/>
  <c r="BE287"/>
  <c r="BE295"/>
  <c r="BE299"/>
  <c r="BE309"/>
  <c r="BE313"/>
  <c r="BE320"/>
  <c r="BE322"/>
  <c r="J56"/>
  <c r="BE99"/>
  <c r="BE107"/>
  <c r="BE119"/>
  <c r="BE127"/>
  <c r="BE134"/>
  <c r="BE162"/>
  <c r="BE181"/>
  <c r="BE189"/>
  <c r="BE203"/>
  <c r="BE209"/>
  <c r="BE213"/>
  <c r="BE225"/>
  <c r="BE231"/>
  <c r="BE245"/>
  <c r="J59"/>
  <c r="BE103"/>
  <c r="BE123"/>
  <c r="BE131"/>
  <c r="BE146"/>
  <c r="BE173"/>
  <c r="BE199"/>
  <c r="BE253"/>
  <c r="BE255"/>
  <c r="BE260"/>
  <c r="BE264"/>
  <c r="BE277"/>
  <c r="BE283"/>
  <c r="BE291"/>
  <c r="BE305"/>
  <c r="BE318"/>
  <c r="E83" i="2"/>
  <c r="J92"/>
  <c r="BE102"/>
  <c r="BE115"/>
  <c r="BE119"/>
  <c r="BE165"/>
  <c r="BE168"/>
  <c r="BE199"/>
  <c r="BE202"/>
  <c r="BE214"/>
  <c r="BE217"/>
  <c r="BE231"/>
  <c r="BE293"/>
  <c r="BE299"/>
  <c r="BE303"/>
  <c r="BE305"/>
  <c r="BE311"/>
  <c r="BE323"/>
  <c r="BE355"/>
  <c r="BE373"/>
  <c r="BE394"/>
  <c r="BE397"/>
  <c r="BE400"/>
  <c r="BE403"/>
  <c r="BE411"/>
  <c r="BE416"/>
  <c r="BE442"/>
  <c r="BE450"/>
  <c r="J56"/>
  <c r="BE127"/>
  <c r="BE136"/>
  <c r="BE141"/>
  <c r="BE206"/>
  <c r="BE221"/>
  <c r="BE226"/>
  <c r="BE251"/>
  <c r="BE259"/>
  <c r="BE268"/>
  <c r="BE272"/>
  <c r="BE276"/>
  <c r="BE280"/>
  <c r="BE289"/>
  <c r="BE297"/>
  <c r="BE326"/>
  <c r="BE341"/>
  <c r="BE365"/>
  <c r="BE375"/>
  <c r="BE385"/>
  <c r="BE409"/>
  <c r="BE422"/>
  <c r="BE426"/>
  <c r="BE440"/>
  <c r="BE461"/>
  <c r="BE465"/>
  <c r="BE106"/>
  <c r="BE110"/>
  <c r="BE146"/>
  <c r="BE172"/>
  <c r="BE190"/>
  <c r="BE210"/>
  <c r="BE255"/>
  <c r="BE285"/>
  <c r="BE309"/>
  <c r="BE349"/>
  <c r="BE359"/>
  <c r="BE377"/>
  <c r="BE428"/>
  <c r="BE446"/>
  <c r="BE456"/>
  <c r="BE469"/>
  <c r="BE473"/>
  <c r="BE480"/>
  <c r="BE484"/>
  <c r="F59"/>
  <c r="BE98"/>
  <c r="BE123"/>
  <c r="BE131"/>
  <c r="BE151"/>
  <c r="BE154"/>
  <c r="BE158"/>
  <c r="BE161"/>
  <c r="BE176"/>
  <c r="BE180"/>
  <c r="BE184"/>
  <c r="BE195"/>
  <c r="BE235"/>
  <c r="BE239"/>
  <c r="BE247"/>
  <c r="BE263"/>
  <c r="BE315"/>
  <c r="BE318"/>
  <c r="BE329"/>
  <c r="BE333"/>
  <c r="BE335"/>
  <c r="BE339"/>
  <c r="BE345"/>
  <c r="BE347"/>
  <c r="BE353"/>
  <c r="BE361"/>
  <c r="BE369"/>
  <c r="BE371"/>
  <c r="BE379"/>
  <c r="BE381"/>
  <c r="BE383"/>
  <c r="BE391"/>
  <c r="BE405"/>
  <c r="BE419"/>
  <c r="BE432"/>
  <c r="BE434"/>
  <c r="F38" i="3"/>
  <c r="BC57" i="1"/>
  <c r="F36" i="6"/>
  <c r="BA60" i="1" s="1"/>
  <c r="F38" i="10"/>
  <c r="BC65" i="1"/>
  <c r="BC64" s="1"/>
  <c r="AY64" s="1"/>
  <c r="F39" i="2"/>
  <c r="BD56" i="1" s="1"/>
  <c r="F36" i="3"/>
  <c r="BA57" i="1" s="1"/>
  <c r="F36" i="7"/>
  <c r="BA61" i="1" s="1"/>
  <c r="F39" i="8"/>
  <c r="BD62" i="1" s="1"/>
  <c r="F37" i="2"/>
  <c r="BB56" i="1" s="1"/>
  <c r="J36" i="10"/>
  <c r="AW65" i="1" s="1"/>
  <c r="F36" i="5"/>
  <c r="BA59" i="1" s="1"/>
  <c r="F38" i="9"/>
  <c r="BC63" i="1" s="1"/>
  <c r="F39" i="10"/>
  <c r="BD65" i="1" s="1"/>
  <c r="BD64" s="1"/>
  <c r="J36" i="3"/>
  <c r="AW57" i="1"/>
  <c r="F38" i="6"/>
  <c r="BC60" i="1"/>
  <c r="F36" i="2"/>
  <c r="BA56" i="1"/>
  <c r="J36" i="6"/>
  <c r="AW60" i="1" s="1"/>
  <c r="F36" i="9"/>
  <c r="BA63" i="1"/>
  <c r="F37" i="10"/>
  <c r="BB65" i="1" s="1"/>
  <c r="BB64" s="1"/>
  <c r="AX64" s="1"/>
  <c r="F39" i="6"/>
  <c r="BD60" i="1" s="1"/>
  <c r="F37" i="9"/>
  <c r="BB63" i="1"/>
  <c r="J36" i="2"/>
  <c r="AW56" i="1" s="1"/>
  <c r="F37" i="8"/>
  <c r="BB62" i="1"/>
  <c r="F39" i="9"/>
  <c r="BD63" i="1" s="1"/>
  <c r="AS54"/>
  <c r="F38" i="2"/>
  <c r="BC56" i="1" s="1"/>
  <c r="F35" i="7"/>
  <c r="AZ61" i="1" s="1"/>
  <c r="F36" i="8"/>
  <c r="BA62" i="1" s="1"/>
  <c r="J36" i="8"/>
  <c r="AW62" i="1" s="1"/>
  <c r="J36" i="9"/>
  <c r="AW63" i="1" s="1"/>
  <c r="J36" i="5"/>
  <c r="AW59" i="1" s="1"/>
  <c r="F38" i="8"/>
  <c r="BC62" i="1" s="1"/>
  <c r="F36" i="4"/>
  <c r="BA58" i="1" s="1"/>
  <c r="F38" i="5"/>
  <c r="BC59" i="1" s="1"/>
  <c r="F39" i="3"/>
  <c r="BD57" i="1" s="1"/>
  <c r="F39" i="5"/>
  <c r="BD59" i="1" s="1"/>
  <c r="F35" i="4"/>
  <c r="AZ58" i="1" s="1"/>
  <c r="F37" i="5"/>
  <c r="BB59" i="1" s="1"/>
  <c r="F36" i="10"/>
  <c r="BA65" i="1" s="1"/>
  <c r="BA64" s="1"/>
  <c r="AW64" s="1"/>
  <c r="F37" i="3"/>
  <c r="BB57" i="1"/>
  <c r="F37" i="6"/>
  <c r="BB60" i="1" s="1"/>
  <c r="T95" i="10" l="1"/>
  <c r="T94"/>
  <c r="P95" i="6"/>
  <c r="P94"/>
  <c r="AU60" i="1" s="1"/>
  <c r="R96" i="2"/>
  <c r="R95" s="1"/>
  <c r="R95" i="10"/>
  <c r="R94" s="1"/>
  <c r="T89" i="9"/>
  <c r="T88" s="1"/>
  <c r="R89"/>
  <c r="R88" s="1"/>
  <c r="T95" i="6"/>
  <c r="T94" s="1"/>
  <c r="P97" i="3"/>
  <c r="P96" s="1"/>
  <c r="AU57" i="1" s="1"/>
  <c r="R97" i="3"/>
  <c r="R96"/>
  <c r="T96" i="2"/>
  <c r="T95"/>
  <c r="R96" i="5"/>
  <c r="R95"/>
  <c r="T96"/>
  <c r="T95"/>
  <c r="P95" i="10"/>
  <c r="P94" s="1"/>
  <c r="AU65" i="1" s="1"/>
  <c r="AU64" s="1"/>
  <c r="R95" i="6"/>
  <c r="R94" s="1"/>
  <c r="P96" i="2"/>
  <c r="P95" s="1"/>
  <c r="AU56" i="1" s="1"/>
  <c r="BK95" i="6"/>
  <c r="J95"/>
  <c r="J64" s="1"/>
  <c r="BK88" i="7"/>
  <c r="J88" s="1"/>
  <c r="J64" s="1"/>
  <c r="BK95" i="10"/>
  <c r="J95"/>
  <c r="J64" s="1"/>
  <c r="BK311" i="3"/>
  <c r="J311" s="1"/>
  <c r="J73" s="1"/>
  <c r="BK96" i="5"/>
  <c r="BK95" s="1"/>
  <c r="J95" s="1"/>
  <c r="J63" s="1"/>
  <c r="BK276" i="6"/>
  <c r="J276" s="1"/>
  <c r="J71" s="1"/>
  <c r="BK89" i="8"/>
  <c r="J89" s="1"/>
  <c r="J64" s="1"/>
  <c r="BK96" i="2"/>
  <c r="J96"/>
  <c r="J64" s="1"/>
  <c r="BK97" i="3"/>
  <c r="J97" s="1"/>
  <c r="J64" s="1"/>
  <c r="AG63" i="1"/>
  <c r="J63" i="9"/>
  <c r="J89"/>
  <c r="J64"/>
  <c r="F35" i="3"/>
  <c r="AZ57" i="1" s="1"/>
  <c r="J35" i="8"/>
  <c r="AV62" i="1"/>
  <c r="AT62"/>
  <c r="F35" i="10"/>
  <c r="AZ65" i="1" s="1"/>
  <c r="AZ64" s="1"/>
  <c r="AV64" s="1"/>
  <c r="AT64" s="1"/>
  <c r="J35" i="7"/>
  <c r="AV61" i="1"/>
  <c r="AT61"/>
  <c r="BC55"/>
  <c r="J35" i="5"/>
  <c r="AV59" i="1" s="1"/>
  <c r="AT59" s="1"/>
  <c r="J35" i="2"/>
  <c r="AV56" i="1" s="1"/>
  <c r="AT56" s="1"/>
  <c r="BB55"/>
  <c r="F35" i="2"/>
  <c r="AZ56" i="1" s="1"/>
  <c r="J35" i="9"/>
  <c r="AV63" i="1"/>
  <c r="AT63" s="1"/>
  <c r="AN63" s="1"/>
  <c r="F35" i="8"/>
  <c r="AZ62" i="1"/>
  <c r="J35" i="10"/>
  <c r="AV65" i="1" s="1"/>
  <c r="AT65" s="1"/>
  <c r="J35" i="4"/>
  <c r="AV58" i="1" s="1"/>
  <c r="AT58" s="1"/>
  <c r="BD55"/>
  <c r="J35" i="6"/>
  <c r="AV60" i="1" s="1"/>
  <c r="AT60" s="1"/>
  <c r="F35" i="9"/>
  <c r="AZ63" i="1"/>
  <c r="J35" i="3"/>
  <c r="AV57" i="1" s="1"/>
  <c r="AT57" s="1"/>
  <c r="J32" i="4"/>
  <c r="AG58" i="1" s="1"/>
  <c r="F35" i="5"/>
  <c r="AZ59" i="1" s="1"/>
  <c r="F35" i="6"/>
  <c r="AZ60" i="1" s="1"/>
  <c r="BA55"/>
  <c r="AW55" s="1"/>
  <c r="BK96" i="3" l="1"/>
  <c r="J96"/>
  <c r="J63" s="1"/>
  <c r="BK87" i="7"/>
  <c r="J87" s="1"/>
  <c r="J32" s="1"/>
  <c r="AG61" i="1" s="1"/>
  <c r="BK95" i="2"/>
  <c r="J95" s="1"/>
  <c r="J63" s="1"/>
  <c r="BK88" i="8"/>
  <c r="J88"/>
  <c r="J63" s="1"/>
  <c r="BK94" i="10"/>
  <c r="J94" s="1"/>
  <c r="J32" s="1"/>
  <c r="AG65" i="1" s="1"/>
  <c r="AG64" s="1"/>
  <c r="BK94" i="6"/>
  <c r="J94" s="1"/>
  <c r="J32" s="1"/>
  <c r="AG60" i="1" s="1"/>
  <c r="J96" i="5"/>
  <c r="J64" s="1"/>
  <c r="J41" i="9"/>
  <c r="AN58" i="1"/>
  <c r="J41" i="4"/>
  <c r="BB54" i="1"/>
  <c r="AX54"/>
  <c r="BD54"/>
  <c r="W33"/>
  <c r="BC54"/>
  <c r="AY54" s="1"/>
  <c r="BA54"/>
  <c r="W30" s="1"/>
  <c r="AU55"/>
  <c r="AU54" s="1"/>
  <c r="AZ55"/>
  <c r="AX55"/>
  <c r="J32" i="5"/>
  <c r="AG59" i="1" s="1"/>
  <c r="AY55"/>
  <c r="J41" i="6" l="1"/>
  <c r="J41" i="7"/>
  <c r="J41" i="10"/>
  <c r="J41" i="5"/>
  <c r="J63" i="6"/>
  <c r="J63" i="10"/>
  <c r="J63" i="7"/>
  <c r="AN59" i="1"/>
  <c r="AN60"/>
  <c r="AN64"/>
  <c r="AN61"/>
  <c r="AN65"/>
  <c r="W32"/>
  <c r="J32" i="3"/>
  <c r="AG57" i="1" s="1"/>
  <c r="J32" i="2"/>
  <c r="AG56" i="1" s="1"/>
  <c r="AZ54"/>
  <c r="W29" s="1"/>
  <c r="W31"/>
  <c r="AW54"/>
  <c r="AK30"/>
  <c r="J32" i="8"/>
  <c r="AG62" i="1" s="1"/>
  <c r="AV55"/>
  <c r="AT55"/>
  <c r="J41" i="3" l="1"/>
  <c r="J41" i="2"/>
  <c r="J41" i="8"/>
  <c r="AN62" i="1"/>
  <c r="AN57"/>
  <c r="AN56"/>
  <c r="AG55"/>
  <c r="AG54" s="1"/>
  <c r="AK26" s="1"/>
  <c r="AV54"/>
  <c r="AK29" s="1"/>
  <c r="AK35" l="1"/>
  <c r="AN55"/>
  <c r="AT54"/>
  <c r="AN54" l="1"/>
</calcChain>
</file>

<file path=xl/sharedStrings.xml><?xml version="1.0" encoding="utf-8"?>
<sst xmlns="http://schemas.openxmlformats.org/spreadsheetml/2006/main" count="14523" uniqueCount="1883">
  <si>
    <t>Export Komplet</t>
  </si>
  <si>
    <t>VZ</t>
  </si>
  <si>
    <t>2.0</t>
  </si>
  <si>
    <t>ZAMOK</t>
  </si>
  <si>
    <t>False</t>
  </si>
  <si>
    <t>{9ee6cc50-18f0-4500-bc96-7d45a93d86bd}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</si>
  <si>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</si>
  <si>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</si>
  <si>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</si>
  <si>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</si>
  <si>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</si>
  <si>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</si>
  <si>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</si>
  <si>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</si>
  <si>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</si>
  <si>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</si>
  <si>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</si>
  <si>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SOU zemědělské Chvaletice - hospodaření se srážkovými vodami</t>
  </si>
  <si>
    <t>KSO:</t>
  </si>
  <si>
    <t/>
  </si>
  <si>
    <t>CC-CZ:</t>
  </si>
  <si>
    <t>22231</t>
  </si>
  <si>
    <t>Místo:</t>
  </si>
  <si>
    <t xml:space="preserve"> </t>
  </si>
  <si>
    <t>Datum:</t>
  </si>
  <si>
    <t>3. 12. 2021</t>
  </si>
  <si>
    <t>CZ-CPV:</t>
  </si>
  <si>
    <t>45000000-7</t>
  </si>
  <si>
    <t>CZ-CPA:</t>
  </si>
  <si>
    <t>42.21.22</t>
  </si>
  <si>
    <t>Zadavatel:</t>
  </si>
  <si>
    <t>IČ:</t>
  </si>
  <si>
    <t>Pardubický kraj, Komenského náměstí 125, Pardubice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</si>
  <si>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</si>
  <si>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</si>
  <si>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</si>
  <si>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</si>
  <si>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</si>
  <si>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</si>
  <si>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</si>
  <si>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</si>
  <si>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</si>
  <si>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</si>
  <si>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</si>
  <si>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</si>
  <si>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</si>
  <si>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</si>
  <si>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</si>
  <si>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</si>
  <si>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</si>
  <si>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</si>
  <si>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</si>
  <si>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</si>
  <si>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</si>
  <si>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</si>
  <si>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</si>
  <si>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</si>
  <si>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</si>
  <si>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</si>
  <si>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</si>
  <si>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</si>
  <si>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</si>
  <si>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</si>
  <si>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</si>
  <si>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</si>
  <si>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</si>
  <si>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</si>
  <si>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</si>
  <si>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</si>
  <si>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</si>
  <si>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</si>
  <si>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</si>
  <si>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</si>
  <si>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</si>
  <si>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</si>
  <si>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</si>
  <si>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</si>
  <si>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</si>
  <si>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</si>
  <si>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</si>
  <si>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ZV</t>
  </si>
  <si>
    <t>Způsobilé výdaje</t>
  </si>
  <si>
    <t>STA</t>
  </si>
  <si>
    <t>1</t>
  </si>
  <si>
    <t>{e2267026-7990-4de6-9fad-135f89a2ab7a}</t>
  </si>
  <si>
    <t>2</t>
  </si>
  <si>
    <t>/</t>
  </si>
  <si>
    <t>SO-01</t>
  </si>
  <si>
    <t>Retence škola</t>
  </si>
  <si>
    <t>Soupis</t>
  </si>
  <si>
    <t>{a644b80e-2eb0-4838-86ac-e5de60042426}</t>
  </si>
  <si>
    <t>814 3</t>
  </si>
  <si>
    <t>SO-02</t>
  </si>
  <si>
    <t>Rozvod vody A - část 2</t>
  </si>
  <si>
    <t>{c1ab6613-5efb-469c-9583-c8414cce99b8}</t>
  </si>
  <si>
    <t>827 1</t>
  </si>
  <si>
    <t>SO-03</t>
  </si>
  <si>
    <t>Přípojka NN A (samostatná PD)</t>
  </si>
  <si>
    <t>{3b6517ec-7d06-4380-b6ef-2bee5c42296b}</t>
  </si>
  <si>
    <t>SO-04</t>
  </si>
  <si>
    <t>Retence dílny</t>
  </si>
  <si>
    <t>{93b0e93a-ccca-4359-98ca-7a76bc509fed}</t>
  </si>
  <si>
    <t>SO-05</t>
  </si>
  <si>
    <t>Rozvod vody B</t>
  </si>
  <si>
    <t>{38f5d5d2-7f94-4bfe-a001-5d223f1941a6}</t>
  </si>
  <si>
    <t>SO-06</t>
  </si>
  <si>
    <t>Přípojka NN B (samostatná PD)</t>
  </si>
  <si>
    <t>{b9a1a438-0821-40ff-8928-e7a3b13b33f9}</t>
  </si>
  <si>
    <t>SO-07</t>
  </si>
  <si>
    <t>Ozelenění</t>
  </si>
  <si>
    <t>{67a5cee4-7c33-411a-86a6-dbc3d9368492}</t>
  </si>
  <si>
    <t>823 2</t>
  </si>
  <si>
    <t>VON</t>
  </si>
  <si>
    <t>Vedlejší a ostatní náklady</t>
  </si>
  <si>
    <t>{7221737a-b1bb-48f9-9371-e1df62f69466}</t>
  </si>
  <si>
    <t>NV</t>
  </si>
  <si>
    <t>Nezpůsobilé výdaje</t>
  </si>
  <si>
    <t>{f51005d4-5bb0-40ea-82ed-5bbe6f8b3fb2}</t>
  </si>
  <si>
    <t>Rozvod vody A - část 1</t>
  </si>
  <si>
    <t>{0ad6c95c-f9ac-473e-b1ff-ef826906069f}</t>
  </si>
  <si>
    <t>KRYCÍ LIST SOUPISU PRACÍ</t>
  </si>
  <si>
    <t>Objekt:</t>
  </si>
  <si>
    <t>ZV - Způsobilé výdaje</t>
  </si>
  <si>
    <t>Soupis:</t>
  </si>
  <si>
    <t>SO-01 - Retence škola</t>
  </si>
  <si>
    <t>22221</t>
  </si>
  <si>
    <t>Agroprojekce Litomyšl, s.r.o.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</si>
  <si>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</si>
  <si>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</si>
  <si>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</si>
  <si>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</si>
  <si>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</si>
  <si>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</si>
  <si>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</si>
  <si>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</si>
  <si>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</si>
  <si>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</si>
  <si>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</si>
  <si>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</si>
  <si>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</si>
  <si>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</si>
  <si>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</si>
  <si>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</si>
  <si>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</si>
  <si>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</si>
  <si>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</si>
  <si>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</si>
  <si>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</si>
  <si>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</si>
  <si>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</si>
  <si>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</si>
  <si>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</si>
  <si>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</si>
  <si>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</si>
  <si>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</si>
  <si>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</si>
  <si>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</si>
  <si>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</si>
  <si>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</si>
  <si>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</si>
  <si>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</si>
  <si>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</si>
  <si>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2021 02</t>
  </si>
  <si>
    <t>4</t>
  </si>
  <si>
    <t>-1125264633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</si>
  <si>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</si>
  <si>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</si>
  <si>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Online PSC</t>
  </si>
  <si>
    <t>https://podminky.urs.cz/item/CS_URS_2021_02/113106123</t>
  </si>
  <si>
    <t>VV</t>
  </si>
  <si>
    <t>"viz. Tabulka kubatur D.1.2.2.11." 16,0</t>
  </si>
  <si>
    <t>113107331</t>
  </si>
  <si>
    <t>Odstranění podkladu z betonu prostého tl přes 100 do 150 mm strojně pl do 50 m2</t>
  </si>
  <si>
    <t>-1887959994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</si>
  <si>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</si>
  <si>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https://podminky.urs.cz/item/CS_URS_2021_02/113107331</t>
  </si>
  <si>
    <t>"podklad dlažby - viz. Tabulka kubatur D.1.2.2.11." 16,0</t>
  </si>
  <si>
    <t>3</t>
  </si>
  <si>
    <t>119001421</t>
  </si>
  <si>
    <t>Dočasné zajištění kabelů a kabelových tratí ze 3 volně ložených kabelů</t>
  </si>
  <si>
    <t>m</t>
  </si>
  <si>
    <t>-1981058474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</si>
  <si>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</si>
  <si>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https://podminky.urs.cz/item/CS_URS_2021_02/119001421</t>
  </si>
  <si>
    <t>"křížení stoky A1 s vedením Cetin" 8,0</t>
  </si>
  <si>
    <t>121151113</t>
  </si>
  <si>
    <t>Sejmutí ornice plochy do 500 m2 tl vrstvy do 200 mm strojně</t>
  </si>
  <si>
    <t>1332350740</t>
  </si>
  <si>
    <t>Sejmutí ornice strojně při souvislé ploše přes 100 do 500 m2, tl. vrstvy do 200 mm</t>
  </si>
  <si>
    <t>https://podminky.urs.cz/item/CS_URS_2021_02/121151113</t>
  </si>
  <si>
    <t>"vsakovací žebro - viz. Tabulka kubatur D.1.2.2.6." 50,0/0,2</t>
  </si>
  <si>
    <t>"jímka A - viz. Tabulka kubatur D.1.2.2.11." 77,0</t>
  </si>
  <si>
    <t>5</t>
  </si>
  <si>
    <t>131251104</t>
  </si>
  <si>
    <t>Hloubení jam nezapažených v hornině třídy těžitelnosti I skupiny 3 objem do 500 m3 strojně</t>
  </si>
  <si>
    <t>m3</t>
  </si>
  <si>
    <t>706415090</t>
  </si>
  <si>
    <t>Hloubení nezapažených jam a zářezů strojně s urovnáním dna do předepsaného profilu a spádu v hornině třídy těžitelnosti I skupiny 3 přes 100 do 500 m3</t>
  </si>
  <si>
    <t>https://podminky.urs.cz/item/CS_URS_2021_02/131251104</t>
  </si>
  <si>
    <t>"jímka A - viz. D.1.2.2.11. (70%)" 9,0*6,05*4,9*0,7</t>
  </si>
  <si>
    <t>6</t>
  </si>
  <si>
    <t>131251105</t>
  </si>
  <si>
    <t>Hloubení jam nezapažených v hornině třídy těžitelnosti I skupiny 3 objemu do 1000 m3 strojně</t>
  </si>
  <si>
    <t>221022816</t>
  </si>
  <si>
    <t>Hloubení nezapažených jam a zářezů strojně s urovnáním dna do předepsaného profilu a spádu v hornině třídy těžitelnosti I skupiny 3 přes 500 do 1 000 m3</t>
  </si>
  <si>
    <t>https://podminky.urs.cz/item/CS_URS_2021_02/131251105</t>
  </si>
  <si>
    <t>"vsakovací žebro - viz. Tabulka kubatur D.1.2.2.6. (70%)" 552,0*0,7</t>
  </si>
  <si>
    <t>7</t>
  </si>
  <si>
    <t>131251201</t>
  </si>
  <si>
    <t>Hloubení jam zapažených v hornině třídy těžitelnosti I skupiny 3 objem do 20 m3 strojně</t>
  </si>
  <si>
    <t>-1886440645</t>
  </si>
  <si>
    <t>Hloubení zapažených jam a zářezů strojně s urovnáním dna do předepsaného profilu a spádu v hornině třídy těžitelnosti I skupiny 3 do 20 m3</t>
  </si>
  <si>
    <t>https://podminky.urs.cz/item/CS_URS_2021_02/131251201</t>
  </si>
  <si>
    <t>"šachta Š1+šachta měření M1 - viz. Podél. profil D.1.2.2.3." 2,5*2,3*3,7+1,7*2,7*0,4</t>
  </si>
  <si>
    <t>8</t>
  </si>
  <si>
    <t>131351104</t>
  </si>
  <si>
    <t>Hloubení jam nezapažených v hornině třídy těžitelnosti II skupiny 4 objem do 500 m3 strojně</t>
  </si>
  <si>
    <t>-652708729</t>
  </si>
  <si>
    <t>Hloubení nezapažených jam a zářezů strojně s urovnáním dna do předepsaného profilu a spádu v hornině třídy těžitelnosti II skupiny 4 přes 100 do 500 m3</t>
  </si>
  <si>
    <t>https://podminky.urs.cz/item/CS_URS_2021_02/131351104</t>
  </si>
  <si>
    <t>"jímka A - viz. D.1.2.2.11. (30%)" 9,0*6,05*4,9*0,3</t>
  </si>
  <si>
    <t>9</t>
  </si>
  <si>
    <t>131351105</t>
  </si>
  <si>
    <t>Hloubení jam nezapažených v hornině třídy těžitelnosti II skupiny 4 objem do 1000 m3 strojně</t>
  </si>
  <si>
    <t>-1867860318</t>
  </si>
  <si>
    <t>Hloubení nezapažených jam a zářezů strojně s urovnáním dna do předepsaného profilu a spádu v hornině třídy těžitelnosti II skupiny 4 přes 500 do 1 000 m3</t>
  </si>
  <si>
    <t>https://podminky.urs.cz/item/CS_URS_2021_02/131351105</t>
  </si>
  <si>
    <t>"vsakovací žebro - viz. Tabulka kubatur D.1.2.2.6. (30%)" 552,0*0,3</t>
  </si>
  <si>
    <t>"zahloubení pro šachty Š2 a Š3 - viz. Podél. profil D.1.2.2.3." 1,6*1,9*0,45+1,6*1,9*0,6</t>
  </si>
  <si>
    <t>10</t>
  </si>
  <si>
    <t>132254201</t>
  </si>
  <si>
    <t>Hloubení zapažených rýh š do 2000 mm v hornině třídy těžitelnosti I skupiny 3 objem do 20 m3</t>
  </si>
  <si>
    <t>-775953851</t>
  </si>
  <si>
    <t>Hloubení zapažených rýh šířky přes 800 do 2 000 mm strojně s urovnáním dna do předepsaného profilu a spádu v hornině třídy těžitelnosti I skupiny 3 do 20 m3</t>
  </si>
  <si>
    <t>https://podminky.urs.cz/item/CS_URS_2021_02/132254201</t>
  </si>
  <si>
    <t>"stoka A1 - viz. Podél. profil D.1.2.2.2.-3.+Vzor. řez D.1.2.2.9." 1,0*1,3*1,8+1,6*1,3*0,8</t>
  </si>
  <si>
    <t>"křížení stoky A1 s vedením Cetin - viz. Podél. profil D.1.2.2.3." 8,0*1,1*1,0</t>
  </si>
  <si>
    <t>11</t>
  </si>
  <si>
    <t>139001101</t>
  </si>
  <si>
    <t>Příplatek za ztížení vykopávky v blízkosti podzemního vedení</t>
  </si>
  <si>
    <t>487027776</t>
  </si>
  <si>
    <t>Příplatek k cenám hloubených vykopávek za ztížení vykopávky v blízkosti podzemního vedení nebo výbušnin pro jakoukoliv třídu horniny</t>
  </si>
  <si>
    <t>https://podminky.urs.cz/item/CS_URS_2021_02/139001101</t>
  </si>
  <si>
    <t>"křížení stoky A1 s vedením Cetin" 8,0*1,1*1,9</t>
  </si>
  <si>
    <t>"napojení stoky A1 do stávající šachty - viz. Podél. profil D.1.2.2.2." 0,5*1,3*2,8</t>
  </si>
  <si>
    <t>12</t>
  </si>
  <si>
    <t>151101101</t>
  </si>
  <si>
    <t>Zřízení příložného pažení a rozepření stěn rýh hl do 2 m</t>
  </si>
  <si>
    <t>-1986938543</t>
  </si>
  <si>
    <t>Zřízení pažení a rozepření stěn rýh pro podzemní vedení příložné pro jakoukoliv mezerovitost, hloubky do 2 m</t>
  </si>
  <si>
    <t>https://podminky.urs.cz/item/CS_URS_2021_02/151101101</t>
  </si>
  <si>
    <t>"stoka A1 - viz. Podél. profil D.1.2.2.2.-3.+Vzor. řez D.1.2.2.9." 1,0*2*1,8+1,6*2*0,8</t>
  </si>
  <si>
    <t>"křížení stoky A1 s vedením Cetin - viz. Podél. profil D.1.2.2.3." 8,0*2*1,2</t>
  </si>
  <si>
    <t>13</t>
  </si>
  <si>
    <t>151101111</t>
  </si>
  <si>
    <t>Odstranění příložného pažení a rozepření stěn rýh hl do 2 m</t>
  </si>
  <si>
    <t>-678152550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</si>
  <si>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</si>
  <si>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</si>
  <si>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14</t>
  </si>
  <si>
    <t>151101201</t>
  </si>
  <si>
    <t>Zřízení příložného pažení stěn výkopu hl do 4 m</t>
  </si>
  <si>
    <t>397352635</t>
  </si>
  <si>
    <t>Zřízení pažení stěn výkopu bez rozepření nebo vzepření příložné, hloubky do 4 m</t>
  </si>
  <si>
    <t>https://podminky.urs.cz/item/CS_URS_2021_02/151101201</t>
  </si>
  <si>
    <t>"šachta Š1+šachta měření M1 - viz. Podél. profil D.1.2.2.3." (2,5*2+2,3)*3,7+(1,7*2+2,7)*0,5</t>
  </si>
  <si>
    <t>151101211</t>
  </si>
  <si>
    <t>Odstranění příložného pažení stěn hl do 4 m</t>
  </si>
  <si>
    <t>891230855</t>
  </si>
  <si>
    <t>Odstranění pažení stěn výkopu bez rozepření nebo vzepření s uložením pažin na vzdálenost do 3 m od okraje výkopu příložné, hloubky do 4 m</t>
  </si>
  <si>
    <t>https://podminky.urs.cz/item/CS_URS_2021_02/151101211</t>
  </si>
  <si>
    <t>16</t>
  </si>
  <si>
    <t>151101301</t>
  </si>
  <si>
    <t>Zřízení rozepření stěn při pažení příložném hl do 4 m</t>
  </si>
  <si>
    <t>-1103106586</t>
  </si>
  <si>
    <t>Zřízení rozepření zapažených stěn výkopů s potřebným přepažováním při pažení příložném, hloubky do 4 m</t>
  </si>
  <si>
    <t>https://podminky.urs.cz/item/CS_URS_2021_02/151101301</t>
  </si>
  <si>
    <t>"šachta Š1+šachta měření M1 - viz. Podél. profil D.1.2.2.3." 2,5*2,3*3,7+1,7*2,7*0,5</t>
  </si>
  <si>
    <t>17</t>
  </si>
  <si>
    <t>151101311</t>
  </si>
  <si>
    <t>Odstranění rozepření stěn při pažení příložném hl do 4 m</t>
  </si>
  <si>
    <t>-258943942</t>
  </si>
  <si>
    <t>Odstranění rozepření stěn výkopů s uložením materiálu na vzdálenost do 3 m od okraje výkopu pažení příložného, hloubky do 4 m</t>
  </si>
  <si>
    <t>https://podminky.urs.cz/item/CS_URS_2021_02/151101311</t>
  </si>
  <si>
    <t>18</t>
  </si>
  <si>
    <t>162751135</t>
  </si>
  <si>
    <t>Vodorovné přemístění přes 7 000 do 8000 m výkopku/sypaniny z horniny třídy těžitelnosti II skupiny 4 a 5</t>
  </si>
  <si>
    <t>-845837410</t>
  </si>
  <si>
    <t>Vodorovné přemístění výkopku nebo sypaniny po suchu na obvyklém dopravním prostředku, bez naložení výkopku, avšak se složením bez rozhrnutí z horniny třídy těžitelnosti II skupiny 4 a 5 na vzdálenost přes 7 000 do 8 000 m</t>
  </si>
  <si>
    <t>https://podminky.urs.cz/item/CS_URS_2021_02/162751135</t>
  </si>
  <si>
    <t>"přebytečná zemina" 186,8+386,4+23,1+80,0+168,8+12,8-(21,3+606,2)</t>
  </si>
  <si>
    <t>19</t>
  </si>
  <si>
    <t>167151112</t>
  </si>
  <si>
    <t>Nakládání výkopku z hornin třídy těžitelnosti II skupiny 4 a 5 přes 100 m3</t>
  </si>
  <si>
    <t>-311051335</t>
  </si>
  <si>
    <t>Nakládání, skládání a překládání neulehlého výkopku nebo sypaniny strojně nakládání, množství přes 100 m3, z hornin třídy těžitelnosti II, skupiny 4 a 5</t>
  </si>
  <si>
    <t>https://podminky.urs.cz/item/CS_URS_2021_02/167151112</t>
  </si>
  <si>
    <t>20</t>
  </si>
  <si>
    <t>171201221</t>
  </si>
  <si>
    <t>Poplatek za uložení na skládce (skládkovné) zeminy a kamení kód odpadu 17 05 04</t>
  </si>
  <si>
    <t>t</t>
  </si>
  <si>
    <t>1173399302</t>
  </si>
  <si>
    <t>Poplatek za uložení stavebního odpadu na skládce (skládkovné) zeminy a kamení zatříděného do Katalogu odpadů pod kódem 17 05 04</t>
  </si>
  <si>
    <t>https://podminky.urs.cz/item/CS_URS_2021_02/171201221</t>
  </si>
  <si>
    <t>"přebytečná zemina" 230,4*1,8</t>
  </si>
  <si>
    <t>171251201</t>
  </si>
  <si>
    <t>Uložení sypaniny na skládky nebo meziskládky</t>
  </si>
  <si>
    <t>-2132774773</t>
  </si>
  <si>
    <t>Uložení sypaniny na skládky nebo meziskládky bez hutnění s upravením uložené sypaniny do předepsaného tvaru</t>
  </si>
  <si>
    <t>https://podminky.urs.cz/item/CS_URS_2021_02/171251201</t>
  </si>
  <si>
    <t>"přebytečná zemina" 230,4</t>
  </si>
  <si>
    <t>22</t>
  </si>
  <si>
    <t>174151101</t>
  </si>
  <si>
    <t>Zásyp jam, šachet rýh nebo kolem objektů sypaninou se zhutněním</t>
  </si>
  <si>
    <t>1718097456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</si>
  <si>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</si>
  <si>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</si>
  <si>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"stoka A1 - viz. Podél. profil D.1.2.2.2.-3.+Vzor. řez D.1.2.2.9." 1,0*1,3*1,1+1,6*1,3*0,1</t>
  </si>
  <si>
    <t>"šachta Š1+šachta měření M1 - viz. Podél. profil D.1.2.2.3." 2,5*2,3*3,7+1,7*2,7*0,4-(3,14*0,62*0,62*3,7+3,14*0,85*0,85*0,25+3,14*0,73*0,73*0,15)</t>
  </si>
  <si>
    <t>"zahloubení pro šachty Š2 a Š3 - viz. Podél. profil D.1.2.2.3." (1,6*1,9-3,14*0,65*0,65)*0,45+(1,6*1,9-3,14*0,65*0,65)*0,6</t>
  </si>
  <si>
    <t>23</t>
  </si>
  <si>
    <t>174151103</t>
  </si>
  <si>
    <t>Zásyp zářezů pro podzemní vedení sypaninou se zhutněním</t>
  </si>
  <si>
    <t>-1602597825</t>
  </si>
  <si>
    <t>Zásyp sypaninou z jakékoliv horniny strojně s uložením výkopku ve vrstvách se zhutněním zářezů se šikmými stěnami pro podzemní vedení a kolem objektů zřízených v těchto zářezech</t>
  </si>
  <si>
    <t>https://podminky.urs.cz/item/CS_URS_2021_02/174151103</t>
  </si>
  <si>
    <t>"vsakovací žebro - viz. Tabulka kubatur D.1.2.2.6." 411,0</t>
  </si>
  <si>
    <t>"jímka A - viz. D.1.2.2.11." 9,0*6,05*4,9-(6,75*3,75*0,25+6,08*3,08*3,11+1,8*1,8*1,7+3,14*0,62*0,62*1,25)</t>
  </si>
  <si>
    <t>24</t>
  </si>
  <si>
    <t>175151101</t>
  </si>
  <si>
    <t>Obsypání potrubí strojně sypaninou bez prohození, uloženou do 3 m</t>
  </si>
  <si>
    <t>-1121965735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</si>
  <si>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</si>
  <si>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</si>
  <si>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"stoka A1 - viz. Podél. profil D.1.2.2.2.-3.+Vzor. řez D.1.2.2.9." 3,1*1,3*0,6+3,5*1,3*0,6</t>
  </si>
  <si>
    <t>25</t>
  </si>
  <si>
    <t>M</t>
  </si>
  <si>
    <t>58337302</t>
  </si>
  <si>
    <t>štěrkopísek frakce 0/16</t>
  </si>
  <si>
    <t>-1591743543</t>
  </si>
  <si>
    <t>5,15*1,67*1,01</t>
  </si>
  <si>
    <t>26</t>
  </si>
  <si>
    <t>181351003</t>
  </si>
  <si>
    <t>Rozprostření ornice tl vrstvy do 200 mm pl do 100 m2 v rovině nebo ve svahu do 1:5 strojně</t>
  </si>
  <si>
    <t>-955023995</t>
  </si>
  <si>
    <t>Rozprostření a urovnání ornice v rovině nebo ve svahu sklonu do 1:5 strojně při souvislé ploše do 100 m2, tl. vrstvy do 200 mm</t>
  </si>
  <si>
    <t>https://podminky.urs.cz/item/CS_URS_2021_02/181351003</t>
  </si>
  <si>
    <t>"jímka A - viz. Tabulka kubatur D.1.2.2.11." 76,0</t>
  </si>
  <si>
    <t>27</t>
  </si>
  <si>
    <t>181411121</t>
  </si>
  <si>
    <t>Založení lučního trávníku výsevem pl do 1000 m2 v rovině a ve svahu do 1:5</t>
  </si>
  <si>
    <t>-1091895477</t>
  </si>
  <si>
    <t>Založení trávníku na půdě předem připravené plochy do 1000 m2 výsevem včetně utažení lučního v rovině nebo na svahu do 1:5</t>
  </si>
  <si>
    <t>https://podminky.urs.cz/item/CS_URS_2021_02/181411121</t>
  </si>
  <si>
    <t>28</t>
  </si>
  <si>
    <t>181411122</t>
  </si>
  <si>
    <t>Založení lučního trávníku výsevem pl do 1000 m2 ve svahu přes 1:5 do 1:2</t>
  </si>
  <si>
    <t>2001855278</t>
  </si>
  <si>
    <t>Založení trávníku na půdě předem připravené plochy do 1000 m2 výsevem včetně utažení lučního na svahu přes 1:5 do 1:2</t>
  </si>
  <si>
    <t>https://podminky.urs.cz/item/CS_URS_2021_02/181411122</t>
  </si>
  <si>
    <t>"vsakovací žebro - viz. Tabulka kubatur D.1.2.2.6." 251,0</t>
  </si>
  <si>
    <t>29</t>
  </si>
  <si>
    <t>00572470</t>
  </si>
  <si>
    <t>osivo směs travní univerzál</t>
  </si>
  <si>
    <t>kg</t>
  </si>
  <si>
    <t>2109916112</t>
  </si>
  <si>
    <t>(76,0+251,0)*0,02*1,03</t>
  </si>
  <si>
    <t>30</t>
  </si>
  <si>
    <t>181951111</t>
  </si>
  <si>
    <t>Úprava pláně v hornině třídy těžitelnosti I skupiny 1 až 3 bez zhutnění strojně</t>
  </si>
  <si>
    <t>266602786</t>
  </si>
  <si>
    <t>Úprava pláně vyrovnáním výškových rozdílů strojně v hornině třídy těžitelnosti I, skupiny 1 až 3 bez zhutnění</t>
  </si>
  <si>
    <t>https://podminky.urs.cz/item/CS_URS_2021_02/181951111</t>
  </si>
  <si>
    <t>"vsakovací žebro - viz. Vzor. řez D.1.2.2.5." 28,0*5,4</t>
  </si>
  <si>
    <t>31</t>
  </si>
  <si>
    <t>182351123</t>
  </si>
  <si>
    <t>Rozprostření ornice pl přes 100 do 500 m2 ve svahu přes 1:5 tl vrstvy do 200 mm strojně</t>
  </si>
  <si>
    <t>1943466857</t>
  </si>
  <si>
    <t>Rozprostření a urovnání ornice ve svahu sklonu přes 1:5 strojně při souvislé ploše přes 100 do 500 m2, tl. vrstvy do 200 mm</t>
  </si>
  <si>
    <t>https://podminky.urs.cz/item/CS_URS_2021_02/182351123</t>
  </si>
  <si>
    <t>Zakládání</t>
  </si>
  <si>
    <t>32</t>
  </si>
  <si>
    <t>211531111</t>
  </si>
  <si>
    <t>Výplň odvodňovacích žeber nebo trativodů kamenivem hrubým drceným frakce 16 až 63 mm</t>
  </si>
  <si>
    <t>-1539968497</t>
  </si>
  <si>
    <t>Výplň kamenivem do rýh odvodňovacích žeber nebo trativodů bez zhutnění, s úpravou povrchu výplně kamenivem hrubým drceným frakce 16 až 63 mm</t>
  </si>
  <si>
    <t>https://podminky.urs.cz/item/CS_URS_2021_02/211531111</t>
  </si>
  <si>
    <t>P</t>
  </si>
  <si>
    <t>Poznámka k položce:_x000D_
- kamenivo fr. 16/32 mm</t>
  </si>
  <si>
    <t>"vsakovací žebro - viz. Tabulka kubatur D.1.2.2.6." 191,0</t>
  </si>
  <si>
    <t>33</t>
  </si>
  <si>
    <t>213141113</t>
  </si>
  <si>
    <t>Zřízení vrstvy z geotextilie v rovině nebo ve sklonu do 1:5 š přes 6 do 8,5 m</t>
  </si>
  <si>
    <t>-830690295</t>
  </si>
  <si>
    <t>Zřízení vrstvy z geotextilie filtrační, separační, odvodňovací, ochranné, výztužné nebo protierozní v rovině nebo ve sklonu do 1:5, šířky přes 6 do 8,5 m</t>
  </si>
  <si>
    <t>https://podminky.urs.cz/item/CS_URS_2021_02/213141113</t>
  </si>
  <si>
    <t>"vsakovací žebro - viz. Tabulka kubatur D.1.2.2.6." 265,0</t>
  </si>
  <si>
    <t>34</t>
  </si>
  <si>
    <t>69311060</t>
  </si>
  <si>
    <t>geotextilie netkaná separační, ochranná, filtrační, drenážní PP 200g/m2</t>
  </si>
  <si>
    <t>2028379912</t>
  </si>
  <si>
    <t>265,0*1,2</t>
  </si>
  <si>
    <t>Svislé a kompletní konstrukce</t>
  </si>
  <si>
    <t>35</t>
  </si>
  <si>
    <t>334791117</t>
  </si>
  <si>
    <t>Prostup v betonových zdech z plastových trub DN do 400</t>
  </si>
  <si>
    <t>54582938</t>
  </si>
  <si>
    <t>Prostup v betonových zdech z plastových trub průměru do DN 400</t>
  </si>
  <si>
    <t>https://podminky.urs.cz/item/CS_URS_2021_02/334791117</t>
  </si>
  <si>
    <t>Poznámka k položce:_x000D_
V cenách  jsou započteny náklady na nařezání plastového potrubí na potřebnou délku a osazení do stěny šachty včetně utěsnění prostupu tmelem.</t>
  </si>
  <si>
    <t>"napojení potrubí do jímky - viz. D.1.2.2.1." 3*0,14</t>
  </si>
  <si>
    <t>"šachty Š1-Š3 - viz. D.1.2.2.1." 4*0,12</t>
  </si>
  <si>
    <t>"šachta měření M1 - viz. D.1.2.2.8." 2*0,15</t>
  </si>
  <si>
    <t>"napojení stoky A1 do stávající šachty - viz. Podél. profil D.1.2.2.2." 0,12</t>
  </si>
  <si>
    <t>36</t>
  </si>
  <si>
    <t>380999001-R</t>
  </si>
  <si>
    <t>M+D Nádrž pravoúhlá 280/580/278 tl. stěny 14 cm</t>
  </si>
  <si>
    <t>kus</t>
  </si>
  <si>
    <t>809553420</t>
  </si>
  <si>
    <t>Poznámka k položce:_x000D_
Cena zahrnuje dopravu, osazení a dodávku nádrže vč. stupadel (žebříku) a penetračního asfaltového nátěru. Vnější rozměry 308/608/292 cm.</t>
  </si>
  <si>
    <t>"jímka A - viz. D.1.2.2.11." 1,0</t>
  </si>
  <si>
    <t>37</t>
  </si>
  <si>
    <t>380999003-R</t>
  </si>
  <si>
    <t xml:space="preserve">M+D Zákrytová deska 280/580/25  </t>
  </si>
  <si>
    <t>-427759023</t>
  </si>
  <si>
    <t>M+D Zákrytová deska 280/580/25</t>
  </si>
  <si>
    <t>Poznámka k položce:_x000D_
Cena zahrnuje dopravu, osazení a dodávku zákrytové desky. Vnější rozměry 308/608/25 cm.</t>
  </si>
  <si>
    <t>Vodorovné konstrukce</t>
  </si>
  <si>
    <t>38</t>
  </si>
  <si>
    <t>451317777</t>
  </si>
  <si>
    <t>Podklad nebo lože pod dlažbu vodorovný nebo do sklonu 1:5 z betonu prostého tl přes 50 do 100 mm</t>
  </si>
  <si>
    <t>829349842</t>
  </si>
  <si>
    <t>Podklad nebo lože pod dlažbu (přídlažbu) v ploše vodorovné nebo ve sklonu do 1:5, tloušťky od 50 do 100 mm z betonu prostého</t>
  </si>
  <si>
    <t>https://podminky.urs.cz/item/CS_URS_2021_02/451317777</t>
  </si>
  <si>
    <t>"nová zámková dlažba - viz. Tabulka kubatur D.1.2.2.11." 16,0</t>
  </si>
  <si>
    <t>39</t>
  </si>
  <si>
    <t>451319777</t>
  </si>
  <si>
    <t>Příplatek ZKD 10 mm tl u podkladu nebo lože pod dlažbu z betonu</t>
  </si>
  <si>
    <t>-869739347</t>
  </si>
  <si>
    <t>Podklad nebo lože pod dlažbu (přídlažbu) Příplatek k cenám za každých dalších i započatých 10 mm tloušťky podkladu nebo lože z betonu prostého</t>
  </si>
  <si>
    <t>https://podminky.urs.cz/item/CS_URS_2021_02/451319777</t>
  </si>
  <si>
    <t>4*16,0</t>
  </si>
  <si>
    <t>40</t>
  </si>
  <si>
    <t>451573111</t>
  </si>
  <si>
    <t>Lože pod potrubí otevřený výkop ze štěrkopísku</t>
  </si>
  <si>
    <t>-1140835000</t>
  </si>
  <si>
    <t>Lože pod potrubí, stoky a drobné objekty v otevřeném výkopu z písku a štěrkopísku do 63 mm</t>
  </si>
  <si>
    <t>https://podminky.urs.cz/item/CS_URS_2021_02/451573111</t>
  </si>
  <si>
    <t>"jímka A - viz. D.1.2.2.11." 6,75*3,75*0,25</t>
  </si>
  <si>
    <t>"stoka A1 - viz. Podél. profil D.1.2.2.2.-3.+Vzor. řez D.1.2.2.9." 3,1*1,3*0,1+3,5*1,3*0,1</t>
  </si>
  <si>
    <t>41</t>
  </si>
  <si>
    <t>452311151</t>
  </si>
  <si>
    <t>Podkladní desky z betonu prostého tř. C 20/25 otevřený výkop</t>
  </si>
  <si>
    <t>-1158190004</t>
  </si>
  <si>
    <t>Podkladní a zajišťovací konstrukce z betonu prostého v otevřeném výkopu desky pod potrubí, stoky a drobné objekty z betonu tř. C 20/25</t>
  </si>
  <si>
    <t>https://podminky.urs.cz/item/CS_URS_2021_02/452311151</t>
  </si>
  <si>
    <t>"šachta měření M1 - viz. D.1.2.2.8." 3,14*0,85*0,85*0,25</t>
  </si>
  <si>
    <t>42</t>
  </si>
  <si>
    <t>452313151</t>
  </si>
  <si>
    <t>Podkladní bloky z betonu prostého tř. C 20/25 otevřený výkop</t>
  </si>
  <si>
    <t>-1105172955</t>
  </si>
  <si>
    <t>Podkladní a zajišťovací konstrukce z betonu prostého v otevřeném výkopu bloky pro potrubí z betonu tř. C 20/25</t>
  </si>
  <si>
    <t>https://podminky.urs.cz/item/CS_URS_2021_02/452313151</t>
  </si>
  <si>
    <t>"šachta měření M1 - viz. D.1.2.2.8." 0,2*0,5*0,5</t>
  </si>
  <si>
    <t>43</t>
  </si>
  <si>
    <t>452351101</t>
  </si>
  <si>
    <t>Bednění podkladních desek nebo bloků nebo sedlového lože otevřený výkop</t>
  </si>
  <si>
    <t>1682488973</t>
  </si>
  <si>
    <t>Bednění podkladních a zajišťovacích konstrukcí v otevřeném výkopu desek nebo sedlových loží pod potrubí, stoky a drobné objekty</t>
  </si>
  <si>
    <t>https://podminky.urs.cz/item/CS_URS_2021_02/452351101</t>
  </si>
  <si>
    <t>"šachta měření M1 - viz. D.1.2.2.8." 3,14*1,7*0,25</t>
  </si>
  <si>
    <t>44</t>
  </si>
  <si>
    <t>452353101</t>
  </si>
  <si>
    <t>Bednění podkladních bloků otevřený výkop</t>
  </si>
  <si>
    <t>1879419023</t>
  </si>
  <si>
    <t>Bednění podkladních a zajišťovacích konstrukcí v otevřeném výkopu bloků pro potrubí</t>
  </si>
  <si>
    <t>https://podminky.urs.cz/item/CS_URS_2021_02/452353101</t>
  </si>
  <si>
    <t>"šachta měření M1 - viz. D.1.2.2.8." (0,2+0,5)*2*0,5</t>
  </si>
  <si>
    <t>Komunikace pozemní</t>
  </si>
  <si>
    <t>45</t>
  </si>
  <si>
    <t>596211110</t>
  </si>
  <si>
    <t>Kladení zámkové dlažby komunikací pro pěší tl 60 mm skupiny A pl do 50 m2</t>
  </si>
  <si>
    <t>1116010092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</si>
  <si>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</si>
  <si>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https://podminky.urs.cz/item/CS_URS_2021_02/596211110</t>
  </si>
  <si>
    <t>46</t>
  </si>
  <si>
    <t>59245001</t>
  </si>
  <si>
    <t>dlažba zámková tvaru I 200x165x40mm přírodní</t>
  </si>
  <si>
    <t>-1574477018</t>
  </si>
  <si>
    <t>16,0*1,03</t>
  </si>
  <si>
    <t>Trubní vedení</t>
  </si>
  <si>
    <t>47</t>
  </si>
  <si>
    <t>831372121</t>
  </si>
  <si>
    <t>Montáž potrubí z trub kameninových hrdlových s integrovaným těsněním výkop sklon do 20 % DN 300</t>
  </si>
  <si>
    <t>-1908561263</t>
  </si>
  <si>
    <t>Montáž potrubí z trub kameninových hrdlových s integrovaným těsněním v otevřeném výkopu ve sklonu do 20 % DN 300</t>
  </si>
  <si>
    <t>https://podminky.urs.cz/item/CS_URS_2021_02/831372121</t>
  </si>
  <si>
    <t>"náhrada stávaj. přerušené trubky při stavbě Š1 - viz. Podél. profil D.1.2.2.3." 2,5</t>
  </si>
  <si>
    <t>48</t>
  </si>
  <si>
    <t>59710707</t>
  </si>
  <si>
    <t>trouba kameninová glazovaná DN 300 dl 2,50m spojovací systém C Třída 240</t>
  </si>
  <si>
    <t>940563988</t>
  </si>
  <si>
    <t>49</t>
  </si>
  <si>
    <t>837372221</t>
  </si>
  <si>
    <t>Montáž kameninových tvarovek jednoosých s integrovaným těsněním otevřený výkop DN 300</t>
  </si>
  <si>
    <t>1379411849</t>
  </si>
  <si>
    <t>Montáž kameninových tvarovek na potrubí z trub kameninových v otevřeném výkopu s integrovaným těsněním jednoosých DN 300</t>
  </si>
  <si>
    <t>https://podminky.urs.cz/item/CS_URS_2021_02/837372221</t>
  </si>
  <si>
    <t>"manžeta pro spojení kamen. trub - viz. D.1.2.2.10." 2,0</t>
  </si>
  <si>
    <t>50</t>
  </si>
  <si>
    <t>STZ.MANEDST300NH</t>
  </si>
  <si>
    <t>Manžeta převlečná pro spojení kameninových trub DN 300</t>
  </si>
  <si>
    <t>1972022380</t>
  </si>
  <si>
    <t>51</t>
  </si>
  <si>
    <t>857371131</t>
  </si>
  <si>
    <t>Montáž litinových tvarovek jednoosých hrdlových otevřený výkop s integrovaným těsněním DN 300</t>
  </si>
  <si>
    <t>942036888</t>
  </si>
  <si>
    <t>Montáž litinových tvarovek na potrubí litinovém tlakovém jednoosých na potrubí z trub hrdlových v otevřeném výkopu, kanálu nebo v šachtě s integrovaným těsněním DN 300</t>
  </si>
  <si>
    <t>https://podminky.urs.cz/item/CS_URS_2021_02/857371131</t>
  </si>
  <si>
    <t>"příruba (šachta měření M1) - viz. D.1.2.2.8." 2,0</t>
  </si>
  <si>
    <t>52</t>
  </si>
  <si>
    <t>HWL.560030031510</t>
  </si>
  <si>
    <t>PŘÍRUBA DVOUKOMOROVÁ 300/315</t>
  </si>
  <si>
    <t>-1063383159</t>
  </si>
  <si>
    <t>53</t>
  </si>
  <si>
    <t>871373121</t>
  </si>
  <si>
    <t>Montáž kanalizačního potrubí z PVC těsněné gumovým kroužkem otevřený výkop sklon do 20 % DN 315</t>
  </si>
  <si>
    <t>-470550308</t>
  </si>
  <si>
    <t>Montáž kanalizačního potrubí z plastů z tvrdého PVC těsněných gumovým kroužkem v otevřeném výkopu ve sklonu do 20 % DN 315</t>
  </si>
  <si>
    <t>https://podminky.urs.cz/item/CS_URS_2021_02/871373121</t>
  </si>
  <si>
    <t>"viz. Podél. profil D.1.2.2.2.-3. + Tabulka kubatur D.1.2.2.10." 4,0+4,0</t>
  </si>
  <si>
    <t>54</t>
  </si>
  <si>
    <t>28611156</t>
  </si>
  <si>
    <t>trubka kanalizační PVC DN 315x2000mm SN8</t>
  </si>
  <si>
    <t>346889534</t>
  </si>
  <si>
    <t>8,0*1,03</t>
  </si>
  <si>
    <t>55</t>
  </si>
  <si>
    <t>871374301</t>
  </si>
  <si>
    <t>Montáž kanalizačního potrubí z PE SDR17 otevřený výkop sklon do 20 % svařovaných na tupo D 315x18,7 mm</t>
  </si>
  <si>
    <t>1281193776</t>
  </si>
  <si>
    <t>Montáž kanalizačního potrubí z plastů z polyetylenu PE 100 svařovaných na tupo v otevřeném výkopu ve sklonu do 20 % SDR 17/PN 10 D 315 x 18,7 mm</t>
  </si>
  <si>
    <t>https://podminky.urs.cz/item/CS_URS_2021_02/871374301</t>
  </si>
  <si>
    <t>"drenážní potrubí (vsakovací žebro) - viz. Tabulka kubatur D.1.2.2.10." 26,0</t>
  </si>
  <si>
    <t>"viz. Podél. profil D.1.2.2.3. + Tabulka kubatur D.1.2.2.10." 3,0</t>
  </si>
  <si>
    <t>56</t>
  </si>
  <si>
    <t>28613245</t>
  </si>
  <si>
    <t>trubka drenážní korugovaná sendvičová HD-PE SN 8 perforace 360° pro liniové stavby DN 300</t>
  </si>
  <si>
    <t>-1101180605</t>
  </si>
  <si>
    <t>26,0*1,015</t>
  </si>
  <si>
    <t>57</t>
  </si>
  <si>
    <t>28613435</t>
  </si>
  <si>
    <t>potrubí kanalizační tlakové PE100 SDR17 tyče 12m se signalizační vrstvou 315x18,7mm</t>
  </si>
  <si>
    <t>-484803862</t>
  </si>
  <si>
    <t>3,0*1,015</t>
  </si>
  <si>
    <t>58</t>
  </si>
  <si>
    <t>877355310</t>
  </si>
  <si>
    <t>Montáž kolen 45° svařovaných na tupo na kanalizačním potrubí z PE trub d 200</t>
  </si>
  <si>
    <t>880393024</t>
  </si>
  <si>
    <t>Montáž tvarovek na kanalizačním plastovém potrubí z polyetylenu PE 100 svařovaných na tupo SDR 11/PN16 kolen 15°, 30° nebo 45° d 200</t>
  </si>
  <si>
    <t>https://podminky.urs.cz/item/CS_URS_2021_02/877355310</t>
  </si>
  <si>
    <t>"viz. Podél. profil D.1.2.2.3. + Tabulka kubatur D.1.2.2.10." 2,0</t>
  </si>
  <si>
    <t>59</t>
  </si>
  <si>
    <t>28614862</t>
  </si>
  <si>
    <t>koleno 45° SDR17 PE 100 PN10 D 315mm</t>
  </si>
  <si>
    <t>566472617</t>
  </si>
  <si>
    <t>60</t>
  </si>
  <si>
    <t>877355312</t>
  </si>
  <si>
    <t>Montáž kolen 90° svařovaných na tupo na kanalizačním potrubí z PE trub d 200</t>
  </si>
  <si>
    <t>-2073962882</t>
  </si>
  <si>
    <t>Montáž tvarovek na kanalizačním plastovém potrubí z polyetylenu PE 100 svařovaných na tupo SDR 11/PN16 kolen 90° d 200</t>
  </si>
  <si>
    <t>https://podminky.urs.cz/item/CS_URS_2021_02/877355312</t>
  </si>
  <si>
    <t>"šachta měření M1 - viz. D.1.2.2.8." 2,0</t>
  </si>
  <si>
    <t>61</t>
  </si>
  <si>
    <t>28614836</t>
  </si>
  <si>
    <t>koleno 90° SDR17 PE 100 PN10 D 315mm</t>
  </si>
  <si>
    <t>1271397091</t>
  </si>
  <si>
    <t>62</t>
  </si>
  <si>
    <t>877375211</t>
  </si>
  <si>
    <t>Montáž tvarovek z tvrdého PVC-systém KG nebo z polypropylenu-systém KG 2000 jednoosé DN 315</t>
  </si>
  <si>
    <t>-1938195324</t>
  </si>
  <si>
    <t>Montáž tvarovek na kanalizačním potrubí z trub z plastu z tvrdého PVC nebo z polypropylenu v otevřeném výkopu jednoosých DN 315</t>
  </si>
  <si>
    <t>https://podminky.urs.cz/item/CS_URS_2021_02/877375211</t>
  </si>
  <si>
    <t>"viz. Podél. profil D.1.2.2.2. + Tabulka kubatur D.1.2.2.10." 2+1</t>
  </si>
  <si>
    <t>63</t>
  </si>
  <si>
    <t>28611375</t>
  </si>
  <si>
    <t>koleno kanalizace PVC KG 300x45°</t>
  </si>
  <si>
    <t>915704690</t>
  </si>
  <si>
    <t>64</t>
  </si>
  <si>
    <t>28611376</t>
  </si>
  <si>
    <t>koleno kanalizace PVC KG 300x87°</t>
  </si>
  <si>
    <t>-511557191</t>
  </si>
  <si>
    <t>65</t>
  </si>
  <si>
    <t>877375301</t>
  </si>
  <si>
    <t>Montáž oblouků svařovaných na tupo na kanalizačním potrubí z PE trub d 315</t>
  </si>
  <si>
    <t>677337603</t>
  </si>
  <si>
    <t>Montáž tvarovek na kanalizačním plastovém potrubí z polyetylenu PE 100 svařovaných na tupo SDR 11/PN16 oblouků nebo redukcí d 315</t>
  </si>
  <si>
    <t>https://podminky.urs.cz/item/CS_URS_2021_02/877375301</t>
  </si>
  <si>
    <t>"spojka drenážního potrubí (vsakovací žebro) - viz. Tabulka kubatur D.1.2.2.10." 4,0</t>
  </si>
  <si>
    <t>66</t>
  </si>
  <si>
    <t>28653304</t>
  </si>
  <si>
    <t>oboustranná násuvná spojka tyčového drenážního potrubí systému inženýrských liniových staveb HD-PE SN 8 DN 300</t>
  </si>
  <si>
    <t>725362443</t>
  </si>
  <si>
    <t>67</t>
  </si>
  <si>
    <t>891372312</t>
  </si>
  <si>
    <t>Montáž přírubového vodoměru DN 300 v šachtě</t>
  </si>
  <si>
    <t>-500624898</t>
  </si>
  <si>
    <t>Montáž vodovodních armatur na potrubí vodoměrů v šachtě přírubových DN 300</t>
  </si>
  <si>
    <t>https://podminky.urs.cz/item/CS_URS_2021_02/891372312</t>
  </si>
  <si>
    <t>"šachta měření M1 - viz. D.1.2.2.8." 1,0</t>
  </si>
  <si>
    <t>68</t>
  </si>
  <si>
    <t>IVR.IHP086L3745</t>
  </si>
  <si>
    <t>Elektromagnetický snímač průtoku DN 300</t>
  </si>
  <si>
    <t>394789827</t>
  </si>
  <si>
    <t>69</t>
  </si>
  <si>
    <t>894118001</t>
  </si>
  <si>
    <t>Příplatek ZKD 0,60 m výšky vstupu na potrubí</t>
  </si>
  <si>
    <t>1881744782</t>
  </si>
  <si>
    <t>Šachty kanalizační zděné Příplatek k cenám za každých dalších 0,60 m výšky vstupu</t>
  </si>
  <si>
    <t>https://podminky.urs.cz/item/CS_URS_2021_02/894118001</t>
  </si>
  <si>
    <t>"Š1-Š3" 3+3+4</t>
  </si>
  <si>
    <t>70</t>
  </si>
  <si>
    <t>894411121</t>
  </si>
  <si>
    <t>Zřízení šachet kanalizačních z betonových dílců na potrubí DN přes 200 do 300 dno beton tř. C 25/30</t>
  </si>
  <si>
    <t>2103244285</t>
  </si>
  <si>
    <t>Zřízení šachet kanalizačních z betonových dílců výšky vstupu do 1,50 m s obložením dna betonem tř. C 25/30, na potrubí DN přes 200 do 300</t>
  </si>
  <si>
    <t>https://podminky.urs.cz/item/CS_URS_2021_02/894411121</t>
  </si>
  <si>
    <t>"šachty Š1-Š3 - viz. Výkaz šachet D.1.2.2.7." 3,0</t>
  </si>
  <si>
    <t>71</t>
  </si>
  <si>
    <t>PFB.1135101</t>
  </si>
  <si>
    <t>Dno jednolité šachtové 100/53 tl. 15 cm</t>
  </si>
  <si>
    <t>653336594</t>
  </si>
  <si>
    <t>72</t>
  </si>
  <si>
    <t>PFB.1135102</t>
  </si>
  <si>
    <t>Dno jednolité šachtové 100/60 tl. 15 cm</t>
  </si>
  <si>
    <t>719774160</t>
  </si>
  <si>
    <t>73</t>
  </si>
  <si>
    <t>PFB.1135106</t>
  </si>
  <si>
    <t>Dno jednolité šachtové 100/88 tl. 15 cm</t>
  </si>
  <si>
    <t>-647087301</t>
  </si>
  <si>
    <t>74</t>
  </si>
  <si>
    <t>59224162</t>
  </si>
  <si>
    <t>skruž kanalizační s ocelovými stupadly 100x100x12cm</t>
  </si>
  <si>
    <t>811898044</t>
  </si>
  <si>
    <t>75</t>
  </si>
  <si>
    <t>59224312</t>
  </si>
  <si>
    <t>kónus šachetní betonový kapsové plastové stupadlo 100x62,5x58cm</t>
  </si>
  <si>
    <t>-1947070100</t>
  </si>
  <si>
    <t>76</t>
  </si>
  <si>
    <t>59224185</t>
  </si>
  <si>
    <t>prstenec šachtový vyrovnávací betonový 625x120x60mm</t>
  </si>
  <si>
    <t>226220484</t>
  </si>
  <si>
    <t>77</t>
  </si>
  <si>
    <t>59224187</t>
  </si>
  <si>
    <t>prstenec šachtový vyrovnávací betonový 625x120x100mm</t>
  </si>
  <si>
    <t>-614965304</t>
  </si>
  <si>
    <t>78</t>
  </si>
  <si>
    <t>59224348</t>
  </si>
  <si>
    <t>těsnění elastomerové pro spojení šachetních dílů DN 1000</t>
  </si>
  <si>
    <t>501526660</t>
  </si>
  <si>
    <t>79</t>
  </si>
  <si>
    <t>894411311</t>
  </si>
  <si>
    <t>Osazení betonových nebo železobetonových dílců pro šachty skruží rovných</t>
  </si>
  <si>
    <t>-169244786</t>
  </si>
  <si>
    <t>https://podminky.urs.cz/item/CS_URS_2021_02/894411311</t>
  </si>
  <si>
    <t>"šachta pro čerpadlo - viz. D.1.2.2.11." 1,0</t>
  </si>
  <si>
    <t>"přístup do jímky - viz. D.1.2.2.11." 1,0</t>
  </si>
  <si>
    <t>"šachta měření M1 - viz. D.1.2.2.8." 4,0</t>
  </si>
  <si>
    <t>80</t>
  </si>
  <si>
    <t>PFB.1122393</t>
  </si>
  <si>
    <t>Skruž čtvercová 150/150 se stupadly</t>
  </si>
  <si>
    <t>1056170211</t>
  </si>
  <si>
    <t>81</t>
  </si>
  <si>
    <t>59224052</t>
  </si>
  <si>
    <t>skruž pro kanalizační šachty se zabudovanými stupadly 100x100x12cm</t>
  </si>
  <si>
    <t>-365990000</t>
  </si>
  <si>
    <t>82</t>
  </si>
  <si>
    <t>PFB.1122133</t>
  </si>
  <si>
    <t>Skruž 120/100 se zabudovanými stupadly</t>
  </si>
  <si>
    <t>1905235653</t>
  </si>
  <si>
    <t>"šachta měření M1 - viz. D.1.2.2.8." 3,0</t>
  </si>
  <si>
    <t>83</t>
  </si>
  <si>
    <t>PFB.1122129</t>
  </si>
  <si>
    <t>Skruž 120/50 se zabudovanými stupadly</t>
  </si>
  <si>
    <t>-2115553845</t>
  </si>
  <si>
    <t>84</t>
  </si>
  <si>
    <t>59224341</t>
  </si>
  <si>
    <t>těsnění elastomerové pro spojení šachetních dílů DN 1200</t>
  </si>
  <si>
    <t>2078039822</t>
  </si>
  <si>
    <t>85</t>
  </si>
  <si>
    <t>894412411</t>
  </si>
  <si>
    <t>Osazení betonových nebo železobetonových dílců pro šachty skruží přechodových</t>
  </si>
  <si>
    <t>633804563</t>
  </si>
  <si>
    <t>https://podminky.urs.cz/item/CS_URS_2021_02/894412411</t>
  </si>
  <si>
    <t>86</t>
  </si>
  <si>
    <t>-1858332775</t>
  </si>
  <si>
    <t>87</t>
  </si>
  <si>
    <t>894414211</t>
  </si>
  <si>
    <t>Osazení betonových nebo železobetonových dílců pro šachty desek zákrytových</t>
  </si>
  <si>
    <t>-1246872829</t>
  </si>
  <si>
    <t>https://podminky.urs.cz/item/CS_URS_2021_02/894414211</t>
  </si>
  <si>
    <t>88</t>
  </si>
  <si>
    <t>59224364</t>
  </si>
  <si>
    <t>deska betonová zákrytová šachetní čtvercová 150-63/18 cm</t>
  </si>
  <si>
    <t>-686730781</t>
  </si>
  <si>
    <t>89</t>
  </si>
  <si>
    <t>PFB.1121602</t>
  </si>
  <si>
    <t>Deska zákrytová 120-63/17</t>
  </si>
  <si>
    <t>1968849603</t>
  </si>
  <si>
    <t>90</t>
  </si>
  <si>
    <t>899102112</t>
  </si>
  <si>
    <t>Osazení poklopů litinových nebo ocelových včetně rámů pro třídu zatížení A15, A50</t>
  </si>
  <si>
    <t>1355843581</t>
  </si>
  <si>
    <t>Osazení poklopů litinových a ocelových včetně rámů pro třídu zatížení A15, A50</t>
  </si>
  <si>
    <t>https://podminky.urs.cz/item/CS_URS_2021_02/899102112</t>
  </si>
  <si>
    <t>91</t>
  </si>
  <si>
    <t>28661932-R</t>
  </si>
  <si>
    <t>poklop studniční ocelový DN 600 pro třídu zatížení A15</t>
  </si>
  <si>
    <t>-1746456797</t>
  </si>
  <si>
    <t>92</t>
  </si>
  <si>
    <t>899103112</t>
  </si>
  <si>
    <t>Osazení poklopů litinových nebo ocelových včetně rámů pro třídu zatížení B125, C250</t>
  </si>
  <si>
    <t>-1465922913</t>
  </si>
  <si>
    <t>Osazení poklopů litinových a ocelových včetně rámů pro třídu zatížení B125, C250</t>
  </si>
  <si>
    <t>https://podminky.urs.cz/item/CS_URS_2021_02/899103112</t>
  </si>
  <si>
    <t>"šachty Š2+Š3 - viz. Výkaz šachet D.1.2.2.7." 2,0</t>
  </si>
  <si>
    <t>93</t>
  </si>
  <si>
    <t>55241002</t>
  </si>
  <si>
    <t>poklop kanalizační betonolitinový, rám betonolitinový 125mm, B 125 bez odvětrání</t>
  </si>
  <si>
    <t>-1207508144</t>
  </si>
  <si>
    <t>94</t>
  </si>
  <si>
    <t>899104112</t>
  </si>
  <si>
    <t>Osazení poklopů litinových nebo ocelových včetně rámů pro třídu zatížení D400, E600</t>
  </si>
  <si>
    <t>1134648670</t>
  </si>
  <si>
    <t>Osazení poklopů litinových a ocelových včetně rámů pro třídu zatížení D400, E600</t>
  </si>
  <si>
    <t>https://podminky.urs.cz/item/CS_URS_2021_02/899104112</t>
  </si>
  <si>
    <t>"šachta Š1 - viz. Výkaz šachet D.1.2.2.7." 1,0</t>
  </si>
  <si>
    <t>95</t>
  </si>
  <si>
    <t>55241003</t>
  </si>
  <si>
    <t>poklop kanalizační betonolitinový, rám betonolitinový 160mm, D 400 bez odvětrání</t>
  </si>
  <si>
    <t>1011907726</t>
  </si>
  <si>
    <t>96</t>
  </si>
  <si>
    <t>899623161</t>
  </si>
  <si>
    <t>Obetonování potrubí nebo zdiva stok betonem prostým tř. C 20/25 v otevřeném výkopu</t>
  </si>
  <si>
    <t>-2017734512</t>
  </si>
  <si>
    <t>Obetonování potrubí nebo zdiva stok betonem prostým v otevřeném výkopu, beton tř. C 20/25</t>
  </si>
  <si>
    <t>https://podminky.urs.cz/item/CS_URS_2021_02/899623161</t>
  </si>
  <si>
    <t>"zaslepení odtoku ve stávající šachtě" 0,1</t>
  </si>
  <si>
    <t>97</t>
  </si>
  <si>
    <t>899999003-R</t>
  </si>
  <si>
    <t>M+D dělené chráničky HDPE DN 110 vč. obsypu kamenivem</t>
  </si>
  <si>
    <t>-2030947762</t>
  </si>
  <si>
    <t>Ostatní konstrukce a práce, bourání</t>
  </si>
  <si>
    <t>98</t>
  </si>
  <si>
    <t>971052431</t>
  </si>
  <si>
    <t>Vybourání nebo prorážení otvorů v ŽB příčkách a zdech pl do 0,25 m2 tl do 150 mm</t>
  </si>
  <si>
    <t>-479524459</t>
  </si>
  <si>
    <t>Vybourání a prorážení otvorů v železobetonových příčkách a zdech základových nebo nadzákladových, plochy do 0,25 m2, tl. do 150 mm</t>
  </si>
  <si>
    <t>https://podminky.urs.cz/item/CS_URS_2021_02/971052431</t>
  </si>
  <si>
    <t>"napojení stoky A1 do stávající šachty - viz. Podél. profil D.1.2.2.2." 1,0</t>
  </si>
  <si>
    <t>997</t>
  </si>
  <si>
    <t>Přesun sutě</t>
  </si>
  <si>
    <t>99</t>
  </si>
  <si>
    <t>997221551</t>
  </si>
  <si>
    <t>Vodorovná doprava suti ze sypkých materiálů do 1 km</t>
  </si>
  <si>
    <t>122055964</t>
  </si>
  <si>
    <t>Vodorovná doprava suti bez naložení, ale se složením a s hrubým urovnáním ze sypkých materiálů, na vzdálenost do 1 km</t>
  </si>
  <si>
    <t>https://podminky.urs.cz/item/CS_URS_2021_02/997221551</t>
  </si>
  <si>
    <t>"podklad dlažby" 5,2</t>
  </si>
  <si>
    <t>"beton z vybouraných otvorů" 0,279</t>
  </si>
  <si>
    <t>100</t>
  </si>
  <si>
    <t>997221559</t>
  </si>
  <si>
    <t>Příplatek ZKD 1 km u vodorovné dopravy suti ze sypkých materiálů</t>
  </si>
  <si>
    <t>-601335513</t>
  </si>
  <si>
    <t>Vodorovná doprava suti bez naložení, ale se složením a s hrubým urovnáním Příplatek k ceně za každý další i započatý 1 km přes 1 km</t>
  </si>
  <si>
    <t>https://podminky.urs.cz/item/CS_URS_2021_02/997221559</t>
  </si>
  <si>
    <t>7*5,479</t>
  </si>
  <si>
    <t>101</t>
  </si>
  <si>
    <t>997221561</t>
  </si>
  <si>
    <t>Vodorovná doprava suti z kusových materiálů do 1 km</t>
  </si>
  <si>
    <t>-773539913</t>
  </si>
  <si>
    <t>Vodorovná doprava suti bez naložení, ale se složením a s hrubým urovnáním z kusových materiálů, na vzdálenost do 1 km</t>
  </si>
  <si>
    <t>https://podminky.urs.cz/item/CS_URS_2021_02/997221561</t>
  </si>
  <si>
    <t>"zámková dlažba" 4,16</t>
  </si>
  <si>
    <t>102</t>
  </si>
  <si>
    <t>997221569</t>
  </si>
  <si>
    <t>Příplatek ZKD 1 km u vodorovné dopravy suti z kusových materiálů</t>
  </si>
  <si>
    <t>-854298907</t>
  </si>
  <si>
    <t>https://podminky.urs.cz/item/CS_URS_2021_02/997221569</t>
  </si>
  <si>
    <t>7*4,16</t>
  </si>
  <si>
    <t>103</t>
  </si>
  <si>
    <t>997221615</t>
  </si>
  <si>
    <t>Poplatek za uložení na skládce (skládkovné) stavebního odpadu betonového kód odpadu 17 01 01</t>
  </si>
  <si>
    <t>-1835759649</t>
  </si>
  <si>
    <t>Poplatek za uložení stavebního odpadu na skládce (skládkovné) z prostého betonu zatříděného do Katalogu odpadů pod kódem 17 01 01</t>
  </si>
  <si>
    <t>https://podminky.urs.cz/item/CS_URS_2021_02/997221615</t>
  </si>
  <si>
    <t>998</t>
  </si>
  <si>
    <t>Přesun hmot</t>
  </si>
  <si>
    <t>104</t>
  </si>
  <si>
    <t>998276101</t>
  </si>
  <si>
    <t>Přesun hmot pro trubní vedení z trub z plastických hmot otevřený výkop</t>
  </si>
  <si>
    <t>590314701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</si>
  <si>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</si>
  <si>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</si>
  <si>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412,679-333,604</t>
  </si>
  <si>
    <t>105</t>
  </si>
  <si>
    <t>998999001-R</t>
  </si>
  <si>
    <t>Přesun hmot pro kamenivo</t>
  </si>
  <si>
    <t>194893524</t>
  </si>
  <si>
    <t>SO-02 - Rozvod vody A - část 2</t>
  </si>
  <si>
    <t>PSV - Práce a dodávky PSV</t>
  </si>
  <si>
    <t xml:space="preserve">    724 - Zdravotechnika - strojní vybavení</t>
  </si>
  <si>
    <t>-1227240926</t>
  </si>
  <si>
    <t>"viz. Tabulka kubatur D.1.2.3.6." 2,0</t>
  </si>
  <si>
    <t>-830729376</t>
  </si>
  <si>
    <t>"podklad dlažby - viz. Tabulka kubatur D.1.2.3.6." 2,0</t>
  </si>
  <si>
    <t>119001405</t>
  </si>
  <si>
    <t>Dočasné zajištění potrubí z PE DN do 200 mm</t>
  </si>
  <si>
    <t>-23280825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</si>
  <si>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</si>
  <si>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https://podminky.urs.cz/item/CS_URS_2021_02/119001405</t>
  </si>
  <si>
    <t>"křížení plynovodu - viz. Podélný profil D.1.2.3.5." 1,0</t>
  </si>
  <si>
    <t>1549394223</t>
  </si>
  <si>
    <t>"viz. Tabulka kubatur D.1.2.3.6." 27,5</t>
  </si>
  <si>
    <t>131251100</t>
  </si>
  <si>
    <t>Hloubení jam nezapažených v hornině třídy těžitelnosti I skupiny 3 objem do 20 m3 strojně</t>
  </si>
  <si>
    <t>-759076564</t>
  </si>
  <si>
    <t>Hloubení nezapažených jam a zářezů strojně s urovnáním dna do předepsaného profilu a spádu v hornině třídy těžitelnosti I skupiny 3 do 20 m3</t>
  </si>
  <si>
    <t>https://podminky.urs.cz/item/CS_URS_2021_02/131251100</t>
  </si>
  <si>
    <t>"vodovodní sloupek - viz. D.1.2.3.9." 0,92*0,92*0,65</t>
  </si>
  <si>
    <t>132254204</t>
  </si>
  <si>
    <t>Hloubení zapažených rýh š do 2000 mm v hornině třídy těžitelnosti I skupiny 3 objem do 500 m3</t>
  </si>
  <si>
    <t>491147109</t>
  </si>
  <si>
    <t>Hloubení zapažených rýh šířky přes 800 do 2 000 mm strojně s urovnáním dna do předepsaného profilu a spádu v hornině třídy těžitelnosti I skupiny 3 přes 100 do 500 m3</t>
  </si>
  <si>
    <t>https://podminky.urs.cz/item/CS_URS_2021_02/132254204</t>
  </si>
  <si>
    <t>"viz. Tabulka kubatur D.1.2.3.6." 34,6</t>
  </si>
  <si>
    <t>-1912121219</t>
  </si>
  <si>
    <t>"křížení plynovodu - viz. Podélný profil D.1.2.3.5." 1,0*1,1*1,0</t>
  </si>
  <si>
    <t>-275895749</t>
  </si>
  <si>
    <t>"viz. Tabulka kubatur D.1.2.3.6." 80,0</t>
  </si>
  <si>
    <t>-656428527</t>
  </si>
  <si>
    <t>162751115</t>
  </si>
  <si>
    <t>Vodorovné přemístění přes 7 000 do 8000 m výkopku/sypaniny z horniny třídy těžitelnosti I skupiny 1 až 3</t>
  </si>
  <si>
    <t>-1492167205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</si>
  <si>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</si>
  <si>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https://podminky.urs.cz/item/CS_URS_2021_02/162751115</t>
  </si>
  <si>
    <t>"přebytečná zemina" 0,55+34,6-21,4</t>
  </si>
  <si>
    <t>167151101</t>
  </si>
  <si>
    <t>Nakládání výkopku z hornin třídy těžitelnosti I skupiny 1 až 3 do 100 m3</t>
  </si>
  <si>
    <t>-486452608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</si>
  <si>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</si>
  <si>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</si>
  <si>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1414449702</t>
  </si>
  <si>
    <t>"přebytečná zemina" 13,75*1,8</t>
  </si>
  <si>
    <t>-389393540</t>
  </si>
  <si>
    <t>"přebytečná zemina" 13,75</t>
  </si>
  <si>
    <t>-1206397247</t>
  </si>
  <si>
    <t>"viz. Tabulka kubatur D.1.2.3.6." 21,0</t>
  </si>
  <si>
    <t>"vodovodní sloupek - viz. D.1.2.3.9." 0,92*0,92*0,65-(0,6*0,6*0,1+0,4*0,4*0,5)</t>
  </si>
  <si>
    <t>838521501</t>
  </si>
  <si>
    <t>"viz. Tabulka kubatur D.1.2.3.6." 10,3</t>
  </si>
  <si>
    <t>-1800201337</t>
  </si>
  <si>
    <t>10,3*1,67*1,01</t>
  </si>
  <si>
    <t>181351103</t>
  </si>
  <si>
    <t>Rozprostření ornice tl vrstvy do 200 mm pl přes 100 do 500 m2 v rovině nebo ve svahu do 1:5 strojně</t>
  </si>
  <si>
    <t>75996588</t>
  </si>
  <si>
    <t>Rozprostření a urovnání ornice v rovině nebo ve svahu sklonu do 1:5 strojně při souvislé ploše přes 100 do 500 m2, tl. vrstvy do 200 mm</t>
  </si>
  <si>
    <t>https://podminky.urs.cz/item/CS_URS_2021_02/181351103</t>
  </si>
  <si>
    <t>1345524245</t>
  </si>
  <si>
    <t>1283289837</t>
  </si>
  <si>
    <t>27,5*0,02*1,03</t>
  </si>
  <si>
    <t>225211116</t>
  </si>
  <si>
    <t>Vrty maloprofilové jádrové D přes 56 do 93 mm úklon do 45° hl 0 až 25 m hornina V a VI</t>
  </si>
  <si>
    <t>1363092849</t>
  </si>
  <si>
    <t>Maloprofilové vrty jádrové průměru přes 56 do 93 mm do úklonu 45° v hl 0 až 25 m v hornině tř. V a VI</t>
  </si>
  <si>
    <t>https://podminky.urs.cz/item/CS_URS_2021_02/225211116</t>
  </si>
  <si>
    <t>"viz. Výpis tvarovek a armatur D.1.2.3.7." 0,15</t>
  </si>
  <si>
    <t>275313711</t>
  </si>
  <si>
    <t>Základové patky z betonu tř. C 20/25</t>
  </si>
  <si>
    <t>-795562657</t>
  </si>
  <si>
    <t>Základy z betonu prostého patky a bloky z betonu kamenem neprokládaného tř. C 20/25</t>
  </si>
  <si>
    <t>https://podminky.urs.cz/item/CS_URS_2021_02/275313711</t>
  </si>
  <si>
    <t>"vodovodní sloupek - viz. D.1.2.3.9." 0,4*0,4*0,5</t>
  </si>
  <si>
    <t>275351121</t>
  </si>
  <si>
    <t>Zřízení bednění základových patek</t>
  </si>
  <si>
    <t>-1245757172</t>
  </si>
  <si>
    <t>Bednění základů patek zřízení</t>
  </si>
  <si>
    <t>https://podminky.urs.cz/item/CS_URS_2021_02/275351121</t>
  </si>
  <si>
    <t>"vodovodní sloupek - viz. D.1.2.3.9." 0,4*0,5*4</t>
  </si>
  <si>
    <t>275351122</t>
  </si>
  <si>
    <t>Odstranění bednění základových patek</t>
  </si>
  <si>
    <t>-2001873066</t>
  </si>
  <si>
    <t>Bednění základů patek odstranění</t>
  </si>
  <si>
    <t>https://podminky.urs.cz/item/CS_URS_2021_02/275351122</t>
  </si>
  <si>
    <t>334791112</t>
  </si>
  <si>
    <t>Prostup v betonových zdech z plastových trub DN do 110</t>
  </si>
  <si>
    <t>1798291641</t>
  </si>
  <si>
    <t>Prostup v betonových zdech z plastových trub průměru do DN 110</t>
  </si>
  <si>
    <t>https://podminky.urs.cz/item/CS_URS_2021_02/334791112</t>
  </si>
  <si>
    <t xml:space="preserve">Poznámka k položce:_x000D_
V cenách jsou započteny náklady na nařezání plastového potrubí na potřebnou délku a osazení do stěny šachty včetně utěsnění prostupu tmelem._x000D_
</t>
  </si>
  <si>
    <t>-144582013</t>
  </si>
  <si>
    <t>"nová zámková dlažba - viz. Tabulka kubatur D.1.2.3.6." 2,0</t>
  </si>
  <si>
    <t>1555859208</t>
  </si>
  <si>
    <t>4*2,0</t>
  </si>
  <si>
    <t>1952659576</t>
  </si>
  <si>
    <t>"viz. Tabulka kubatur D.1.2.3.6." 3,5</t>
  </si>
  <si>
    <t>"vodovodní sloupek - viz. D.1.2.3.9." 0,6*0,6*0,1</t>
  </si>
  <si>
    <t>-1895969840</t>
  </si>
  <si>
    <t>-1864597151</t>
  </si>
  <si>
    <t>2,0*1,03</t>
  </si>
  <si>
    <t>871181141</t>
  </si>
  <si>
    <t>Montáž potrubí z PE100 SDR 11 otevřený výkop svařovaných na tupo D 50 x 4,6 mm</t>
  </si>
  <si>
    <t>-1805691664</t>
  </si>
  <si>
    <t>Montáž vodovodního potrubí z plastů v otevřeném výkopu z polyetylenu PE 100 svařovaných na tupo SDR 11/PN16 D 50 x 4,6 mm</t>
  </si>
  <si>
    <t>https://podminky.urs.cz/item/CS_URS_2021_02/871181141</t>
  </si>
  <si>
    <t>"viz. podélný profil D.1.2.3.5." 39,6</t>
  </si>
  <si>
    <t>"v čerpací šachtě" 4,2</t>
  </si>
  <si>
    <t>28613172</t>
  </si>
  <si>
    <t>trubka vodovodní PE100 SDR11 se signalizační vrstvou 50x4,6mm</t>
  </si>
  <si>
    <t>1472096125</t>
  </si>
  <si>
    <t>43,8*1,015</t>
  </si>
  <si>
    <t>877181201</t>
  </si>
  <si>
    <t>Montáž oblouků svařovaných na tupo na vodovodním potrubí z PE trub d 50</t>
  </si>
  <si>
    <t>2048516733</t>
  </si>
  <si>
    <t>Montáž tvarovek na vodovodním plastovém potrubí z polyetylenu PE 100 svařovaných na tupo SDR 11/PN16 oblouků nebo redukcí d 50</t>
  </si>
  <si>
    <t>https://podminky.urs.cz/item/CS_URS_2021_02/877181201</t>
  </si>
  <si>
    <t>"přechod - viz. Výpis tvarovek a armatur D.1.2.3.7." 1+1</t>
  </si>
  <si>
    <t>"spojka - viz. Výpis tvarovek a armatur D.1.2.3.7." 1</t>
  </si>
  <si>
    <t>"mosazné tvarovky - viz. Výpis tvarovek a armatur D.1.2.3.7." 6</t>
  </si>
  <si>
    <t>28654301</t>
  </si>
  <si>
    <t>přechodka PPR s vnějším kovovým závitem D 50x6/4"</t>
  </si>
  <si>
    <t>1404241979</t>
  </si>
  <si>
    <t>28654310</t>
  </si>
  <si>
    <t>přechodka PPR s vnitřním kovovým závitem D 50x6/4"</t>
  </si>
  <si>
    <t>834409436</t>
  </si>
  <si>
    <t>31999999-R</t>
  </si>
  <si>
    <t>PE spojka na polyetylen s přírubou 50x6/4"</t>
  </si>
  <si>
    <t>-1563058828</t>
  </si>
  <si>
    <t>31942708-R</t>
  </si>
  <si>
    <t>redukce mosaz 6/4"x1/2"</t>
  </si>
  <si>
    <t>574881447</t>
  </si>
  <si>
    <t>31942709</t>
  </si>
  <si>
    <t>redukce mosaz 6/4"x1"</t>
  </si>
  <si>
    <t>849719734</t>
  </si>
  <si>
    <t>NCL.HMML50</t>
  </si>
  <si>
    <t>Příruba závitová 40x 6/4" mosaz</t>
  </si>
  <si>
    <t>-316177340</t>
  </si>
  <si>
    <t>19761042</t>
  </si>
  <si>
    <t>šroubení mosazné 1"</t>
  </si>
  <si>
    <t>2093839229</t>
  </si>
  <si>
    <t>31942666</t>
  </si>
  <si>
    <t>vsuvka mosaz 1"x1"</t>
  </si>
  <si>
    <t>964819132</t>
  </si>
  <si>
    <t>6000014570</t>
  </si>
  <si>
    <t>Vsuvka mosazná redukovaná 6/4"×1" MM</t>
  </si>
  <si>
    <t>814210670</t>
  </si>
  <si>
    <t>877181212</t>
  </si>
  <si>
    <t>Montáž kolen 90° svařovaných na tupo na vodovodním potrubí z PE trub d 50</t>
  </si>
  <si>
    <t>-448809409</t>
  </si>
  <si>
    <t>Montáž tvarovek na vodovodním plastovém potrubí z polyetylenu PE 100 svařovaných na tupo SDR 11/PN16 kolen 90° d 50</t>
  </si>
  <si>
    <t>https://podminky.urs.cz/item/CS_URS_2021_02/877181212</t>
  </si>
  <si>
    <t>"viz. Výpis tvarovek a armatur D.1.2.3.7." 2,0</t>
  </si>
  <si>
    <t>28614812</t>
  </si>
  <si>
    <t>koleno 90° SDR11 PE 100 PN16 D 50mm</t>
  </si>
  <si>
    <t>-1026837535</t>
  </si>
  <si>
    <t>877181213</t>
  </si>
  <si>
    <t>Montáž T-kusů svařovaných na tupo na vodovodním potrubí z PE trub d 50</t>
  </si>
  <si>
    <t>972130452</t>
  </si>
  <si>
    <t>Montáž tvarovek na vodovodním plastovém potrubí z polyetylenu PE 100 svařovaných na tupo SDR 11/PN16 T-kusů d 50</t>
  </si>
  <si>
    <t>https://podminky.urs.cz/item/CS_URS_2021_02/877181213</t>
  </si>
  <si>
    <t>"viz. Výpis tvarovek a armatur D.1.2.3.7." 1</t>
  </si>
  <si>
    <t>"mosazné tvarovky - viz. Výpis tvarovek a armatur D.1.2.3.7." 1</t>
  </si>
  <si>
    <t>28699992-R</t>
  </si>
  <si>
    <t>tvarovka T-kus s vnitřním závitem 50x6/4"</t>
  </si>
  <si>
    <t>-1632571555</t>
  </si>
  <si>
    <t>31942642</t>
  </si>
  <si>
    <t>T-kus mosaz 1"x1"x1"</t>
  </si>
  <si>
    <t>-1474221462</t>
  </si>
  <si>
    <t>891186131</t>
  </si>
  <si>
    <t>Montáž sacích košů ventilových v objektech DN 40</t>
  </si>
  <si>
    <t>-1018149760</t>
  </si>
  <si>
    <t>Montáž vodovodních armatur na potrubí sacích košů ventilových v objektech DN 40</t>
  </si>
  <si>
    <t>https://podminky.urs.cz/item/CS_URS_2021_02/891186131</t>
  </si>
  <si>
    <t>"viz. Výpis tvarovek a armatur D.1.2.3.7." 1,0</t>
  </si>
  <si>
    <t>42692040-R</t>
  </si>
  <si>
    <t>koš sací se zpětnou klapkou a nerez filtrem 6/4"</t>
  </si>
  <si>
    <t>-336411925</t>
  </si>
  <si>
    <t>891999001-R</t>
  </si>
  <si>
    <t>Vodovodní sloupek nerezový vč. 2 ventilů, závěsu na hadici a kotevní armatury</t>
  </si>
  <si>
    <t>-1725708896</t>
  </si>
  <si>
    <t>Poznámka k položce:_x000D_
Cena zahrnuje i montáž sloupku.</t>
  </si>
  <si>
    <t>"vodovodní sloupek - viz. D.1.2.3.5.-7.+D.1.2.3.9." 1,0</t>
  </si>
  <si>
    <t>891999002-R</t>
  </si>
  <si>
    <t>Montáž kulového kohoutu</t>
  </si>
  <si>
    <t>kpl</t>
  </si>
  <si>
    <t>2079248521</t>
  </si>
  <si>
    <t>55114106</t>
  </si>
  <si>
    <t>kohout kulový 2x vnější závit páčka PN 35 T 185°C 1" červený</t>
  </si>
  <si>
    <t>1302982806</t>
  </si>
  <si>
    <t>899722113</t>
  </si>
  <si>
    <t>Krytí potrubí z plastů výstražnou fólií z PVC 34cm</t>
  </si>
  <si>
    <t>-1830071048</t>
  </si>
  <si>
    <t>Krytí potrubí z plastů výstražnou fólií z PVC šířky 34 cm</t>
  </si>
  <si>
    <t>https://podminky.urs.cz/item/CS_URS_2021_02/899722113</t>
  </si>
  <si>
    <t>1025479593</t>
  </si>
  <si>
    <t>"podklad dlažby" 0,650</t>
  </si>
  <si>
    <t>1313848157</t>
  </si>
  <si>
    <t>7*0,650</t>
  </si>
  <si>
    <t>-1967488115</t>
  </si>
  <si>
    <t>"zámková dlažba" 0,520</t>
  </si>
  <si>
    <t>-904450020</t>
  </si>
  <si>
    <t>7*0,520</t>
  </si>
  <si>
    <t>1765326340</t>
  </si>
  <si>
    <t>1027297527</t>
  </si>
  <si>
    <t>25,305-24,059</t>
  </si>
  <si>
    <t>-346948995</t>
  </si>
  <si>
    <t>PSV</t>
  </si>
  <si>
    <t>Práce a dodávky PSV</t>
  </si>
  <si>
    <t>724</t>
  </si>
  <si>
    <t>Zdravotechnika - strojní vybavení</t>
  </si>
  <si>
    <t>724249214</t>
  </si>
  <si>
    <t>Montáž čerpadlo dávkovací proporcionální do G 2" ostatní typ</t>
  </si>
  <si>
    <t>soubor</t>
  </si>
  <si>
    <t>-465214964</t>
  </si>
  <si>
    <t>Zařízení pro úpravu vody montáž filtrů domácích na teplou nebo studenou vodu ostatních typů od 3/4" do G 2"</t>
  </si>
  <si>
    <t>https://podminky.urs.cz/item/CS_URS_2021_02/724249214</t>
  </si>
  <si>
    <t>Poznámka k položce:_x000D_
Kotvení čerpadla: vrt D 16 mm, dl. 160 mm - 4 ks + plášťová kotva do betonu 16x150 M12 - 4 ks</t>
  </si>
  <si>
    <t>43634200-R</t>
  </si>
  <si>
    <t>Čerpadlo vertikální povrchové 5 bar, 3 l/s, 2,2 kW</t>
  </si>
  <si>
    <t>1589017931</t>
  </si>
  <si>
    <t>42690031-R</t>
  </si>
  <si>
    <t>Elektronický tlakový spínač</t>
  </si>
  <si>
    <t>-1377030147</t>
  </si>
  <si>
    <t>998724101</t>
  </si>
  <si>
    <t>Přesun hmot tonážní pro strojní vybavení v objektech v do 6 m</t>
  </si>
  <si>
    <t>-952403374</t>
  </si>
  <si>
    <t>Přesun hmot pro strojní vybavení stanovený z hmotnosti přesunovaného materiálu vodorovná dopravní vzdálenost do 50 m v objektech výšky do 6 m</t>
  </si>
  <si>
    <t>https://podminky.urs.cz/item/CS_URS_2021_02/998724101</t>
  </si>
  <si>
    <t>SO-03 - Přípojka NN A (samostatná PD)</t>
  </si>
  <si>
    <t>M - Práce a dodávky M</t>
  </si>
  <si>
    <t xml:space="preserve">    21-M - Elektromontáže</t>
  </si>
  <si>
    <t>Práce a dodávky M</t>
  </si>
  <si>
    <t>21-M</t>
  </si>
  <si>
    <t>Elektromontáže</t>
  </si>
  <si>
    <t>210999998-R</t>
  </si>
  <si>
    <t>Elektrické napájení pro lokalitu A - samostatná příloha</t>
  </si>
  <si>
    <t>-1167870962</t>
  </si>
  <si>
    <t>SO-04 - Retence dílny</t>
  </si>
  <si>
    <t>113107324</t>
  </si>
  <si>
    <t>Odstranění podkladu z kameniva drceného tl přes 300 do 400 mm strojně pl do 50 m2</t>
  </si>
  <si>
    <t>-849666317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</si>
  <si>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</si>
  <si>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https://podminky.urs.cz/item/CS_URS_2021_02/113107324</t>
  </si>
  <si>
    <t>"viz. Tabulka kubatur D.1.2.5.10." 13,0</t>
  </si>
  <si>
    <t>"viz. Tabulka kubatur D.1.2.5.11." 34,0</t>
  </si>
  <si>
    <t>113107341</t>
  </si>
  <si>
    <t>Odstranění podkladu živičného tl 50 mm strojně pl do 50 m2</t>
  </si>
  <si>
    <t>-929984505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</si>
  <si>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</si>
  <si>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https://podminky.urs.cz/item/CS_URS_2021_02/113107341</t>
  </si>
  <si>
    <t>113154122</t>
  </si>
  <si>
    <t>Frézování živičného krytu tl 40 mm pruh š přes 0,5 do 1 m pl do 500 m2 bez překážek v trase</t>
  </si>
  <si>
    <t>522828860</t>
  </si>
  <si>
    <t>Frézování živičného podkladu nebo krytu s naložením na dopravní prostředek plochy do 500 m2 bez překážek v trase pruhu šířky přes 0,5 m do 1 m, tloušťky vrstvy 40 mm</t>
  </si>
  <si>
    <t>https://podminky.urs.cz/item/CS_URS_2021_02/113154122</t>
  </si>
  <si>
    <t>113202111</t>
  </si>
  <si>
    <t>Vytrhání obrub krajníků obrubníků stojatých</t>
  </si>
  <si>
    <t>-516759667</t>
  </si>
  <si>
    <t>Vytrhání obrub s vybouráním lože, s přemístěním hmot na skládku na vzdálenost do 3 m nebo s naložením na dopravní prostředek z krajníků nebo obrubníků stojatých</t>
  </si>
  <si>
    <t>https://podminky.urs.cz/item/CS_URS_2021_02/113202111</t>
  </si>
  <si>
    <t>"viz. Tabulka kubatur D.1.2.5.10." 2,0</t>
  </si>
  <si>
    <t>"viz. Tabulka kubatur D.1.2.5.11." 8,0</t>
  </si>
  <si>
    <t>119001401</t>
  </si>
  <si>
    <t>Dočasné zajištění potrubí ocelového nebo litinového DN do 200 mm</t>
  </si>
  <si>
    <t>-307350222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</si>
  <si>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</si>
  <si>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https://podminky.urs.cz/item/CS_URS_2021_02/119001401</t>
  </si>
  <si>
    <t>"křížení stoky A2 s vodovodem LT80 - viz. Podél. profil D.1.2.5.2.+3." 1,3+1,3</t>
  </si>
  <si>
    <t>121151103</t>
  </si>
  <si>
    <t>Sejmutí ornice plochy do 100 m2 tl vrstvy do 200 mm strojně</t>
  </si>
  <si>
    <t>-1471137725</t>
  </si>
  <si>
    <t>Sejmutí ornice strojně při souvislé ploše do 100 m2, tl. vrstvy do 200 mm</t>
  </si>
  <si>
    <t>https://podminky.urs.cz/item/CS_URS_2021_02/121151103</t>
  </si>
  <si>
    <t>"jímka B - viz. Tabulka kubatur D.1.2.5.11." 39,0</t>
  </si>
  <si>
    <t>"stoka A2 - viz. Tabulka kubatur D.1.2.5.10." 59,0</t>
  </si>
  <si>
    <t>1603195080</t>
  </si>
  <si>
    <t>"vsakovací žebro - viz. Tabulka kubatur D.1.2.5.6." 90,0/0,2</t>
  </si>
  <si>
    <t>1559346943</t>
  </si>
  <si>
    <t>"jímka B - viz. D.1.2.5.11. (70%)" 8,1*5,7*4,25*0,7</t>
  </si>
  <si>
    <t>131251106</t>
  </si>
  <si>
    <t>Hloubení jam nezapažených v hornině třídy těžitelnosti I skupiny 3 objem do 5000 m3 strojně</t>
  </si>
  <si>
    <t>1237172245</t>
  </si>
  <si>
    <t>Hloubení nezapažených jam a zářezů strojně s urovnáním dna do předepsaného profilu a spádu v hornině třídy těžitelnosti I skupiny 3 přes 1 000 do 5 000 m3</t>
  </si>
  <si>
    <t>https://podminky.urs.cz/item/CS_URS_2021_02/131251106</t>
  </si>
  <si>
    <t>"vsakovací žebro - viz. Tabulka kubatur D.1.2.5.6. (70%)" 1400,0*0,7</t>
  </si>
  <si>
    <t>-410298634</t>
  </si>
  <si>
    <t>"šachta Š11 (v komunikaci) - viz. Podél. profil D.1.2.5.3." 2,3*2,3*2,0</t>
  </si>
  <si>
    <t>"šachta měření M2 - viz. Podél. profil D.1.2.5.3." 1,2*2,7*3,5</t>
  </si>
  <si>
    <t>53066023</t>
  </si>
  <si>
    <t>"jímka B - viz. D.1.2.5.11. (30%)" 8,1*5,7*4,25*0,3</t>
  </si>
  <si>
    <t>131351106</t>
  </si>
  <si>
    <t>Hloubení jam nezapažených v hornině třídy těžitelnosti II skupiny 4 objem do 5000 m3 strojně</t>
  </si>
  <si>
    <t>-369106509</t>
  </si>
  <si>
    <t>Hloubení nezapažených jam a zářezů strojně s urovnáním dna do předepsaného profilu a spádu v hornině třídy těžitelnosti II skupiny 4 přes 1 000 do 5 000 m3</t>
  </si>
  <si>
    <t>https://podminky.urs.cz/item/CS_URS_2021_02/131351106</t>
  </si>
  <si>
    <t>"vsakovací žebro - viz. Tabulka kubatur D.1.2.5.6. (30%)" 1400,0*0,3</t>
  </si>
  <si>
    <t>"zahloubení pro šachtu Š14 - viz. Podél. profil D.1.2.5.2." 1,6*1,9*0,6</t>
  </si>
  <si>
    <t>-2059439984</t>
  </si>
  <si>
    <t>"stoka A2 - viz. Tabulka kubatur D.1.2.5.10." 136,5</t>
  </si>
  <si>
    <t>"rozšíření a zahloubení pro Š12 - viz. Podél. profil D.1.2.5.2." 2,3*1,0*2,25+2,3*2,3*0,3</t>
  </si>
  <si>
    <t>"rozšíření a zahloubení pro Š13 - viz. Podél. profil D.1.2.5.2." 2,3*1,0*2,65+2,3*2,3*0,3</t>
  </si>
  <si>
    <t>843465351</t>
  </si>
  <si>
    <t>"křížení stoky A2 s vodovodem LT80 - viz. Podél. profil D.1.2.5.2.+3." 1,3*1,1*(1,9+1,6)</t>
  </si>
  <si>
    <t>"napojení stoky A2 do stávající šachty - viz. Podél. profil D.1.2.5.2." 0,5*1,3*2,2</t>
  </si>
  <si>
    <t>151101102</t>
  </si>
  <si>
    <t>Zřízení příložného pažení a rozepření stěn rýh hl přes 2 do 4 m</t>
  </si>
  <si>
    <t>-1452596026</t>
  </si>
  <si>
    <t>Zřízení pažení a rozepření stěn rýh pro podzemní vedení příložné pro jakoukoliv mezerovitost, hloubky přes 2 do 4 m</t>
  </si>
  <si>
    <t>https://podminky.urs.cz/item/CS_URS_2021_02/151101102</t>
  </si>
  <si>
    <t>"stoka A2 - viz. Tabulka kubatur D.1.2.5.10." 232,0</t>
  </si>
  <si>
    <t>151101112</t>
  </si>
  <si>
    <t>Odstranění příložného pažení a rozepření stěn rýh hl přes 2 do 4 m</t>
  </si>
  <si>
    <t>582936426</t>
  </si>
  <si>
    <t>Odstranění pažení a rozepření stěn rýh pro podzemní vedení s uložením materiálu na vzdálenost do 3 m od kraje výkopu příložné, hloubky přes 2 do 4 m</t>
  </si>
  <si>
    <t>https://podminky.urs.cz/item/CS_URS_2021_02/151101112</t>
  </si>
  <si>
    <t>-323280863</t>
  </si>
  <si>
    <t>"šachta Š11 - viz. Podél. profil D.1.2.5.3." 2,3*3*2,45</t>
  </si>
  <si>
    <t>"šachta měření M2 - viz. Podél. profil D.1.2.5.3." (1,2*2+2,7)*3,5</t>
  </si>
  <si>
    <t>"šachta Š12 - viz. Podél. profil D.1.2.5.2." 2,3*4*2,5</t>
  </si>
  <si>
    <t>149448923</t>
  </si>
  <si>
    <t>1332242751</t>
  </si>
  <si>
    <t>"šachta Š11 - viz. Podél. profil D.1.2.5.3." 2,3*2,3*2,45</t>
  </si>
  <si>
    <t>"šachta Š12 - viz. Podél. profil D.1.2.5.2." 2,3*2,3*2,5</t>
  </si>
  <si>
    <t>-946949338</t>
  </si>
  <si>
    <t>2059853951</t>
  </si>
  <si>
    <t>"přebytečná zemina" 137,4+980,0+21,9+58,9+421,8+150,9-(97,6-(9,8+3,7))-1278,5</t>
  </si>
  <si>
    <t>2123701725</t>
  </si>
  <si>
    <t>-1638476722</t>
  </si>
  <si>
    <t>"přebytečná zemina" 408,3*1,8</t>
  </si>
  <si>
    <t>-1929762532</t>
  </si>
  <si>
    <t>"přebytečná zemina" 408,3</t>
  </si>
  <si>
    <t>1711614189</t>
  </si>
  <si>
    <t>"stoka A2 (v komunikaci - ŠD) - viz. Podél. profil D.1.2.5.2.+3." (4,0*1,16+3,35*0,86)*1,3</t>
  </si>
  <si>
    <t>"stoka A2 (v terénu) - viz. Tabulka kubatur D.1.2.5.10." 84,1-9,8</t>
  </si>
  <si>
    <t>"šachta Š11 (v komunikaci - ŠD) - viz. Podél. profil D.1.2.5.3." 2,3*2,3*0,9-3,14*0,62*0,62*0,9</t>
  </si>
  <si>
    <t>"rozšíření pro Š12 - viz. Podél. profil D.1.2.5.2." 2,3*1,0*1,15</t>
  </si>
  <si>
    <t>"rozšíření pro Š13 - viz. Podél. profil D.1.2.5.2." 2,3*1,0*1,55</t>
  </si>
  <si>
    <t>"šachta měření M2 - viz. Podél. profil D.1.2.5.3." 1,2*2,7*2,3-3,14*0,73*0,73*2,3</t>
  </si>
  <si>
    <t>58344197</t>
  </si>
  <si>
    <t>štěrkodrť frakce 0/63</t>
  </si>
  <si>
    <t>-1559851902</t>
  </si>
  <si>
    <t>"stoka A2 (v komunikaci)" 9,8*1,7*1,01</t>
  </si>
  <si>
    <t>"šachta Š11 (v komunikaci)" 3,7*1,7*1,01</t>
  </si>
  <si>
    <t>283873850</t>
  </si>
  <si>
    <t>"vsakovací žebro - viz. Tabulka kubatur D.1.2.5.6." 1143,0</t>
  </si>
  <si>
    <t>"jímka B - viz. D.1.2.5.11." 8,1*5,7*4,25-(6,25*3,75*0,25+5,58*3,08*3,11+3,14*0,62*0,62*0,6*2)</t>
  </si>
  <si>
    <t>247477589</t>
  </si>
  <si>
    <t>"stoka A2 - viz. Tabulka kubatur D.1.2.5.10." 9,0</t>
  </si>
  <si>
    <t>"šachta Š11 - viz. Podél. profil D.1.2.5.3." 2,3*2,3*1,1-3,14*0,62*0,62*1,1</t>
  </si>
  <si>
    <t>"rozšíření a zahloubení pro Š12 - viz. Podél. profil D.1.2.5.2." 2,3*1,0*0,8+2,3*2,3*0,3-3,14*0,62*0,62*0,3</t>
  </si>
  <si>
    <t>"rozšíření a zahloubení pro Š13 - viz. Podél. profil D.1.2.5.2." 2,3*1,0*0,8+2,3*2,3*0,3-3,14*0,62*0,62*0,3</t>
  </si>
  <si>
    <t>"zahloubení pro šachtu Š14 - viz. Podél. profil D.1.2.5.2." (1,6*1,9-3,14*0,65*0,65)*0,6</t>
  </si>
  <si>
    <t>"šachta měření M2 - viz. Podél. profil D.1.2.5.3." 1,2*2,7*1,2-(3,14*0,85*0,85*0,25+3,14*0,73*0,73*0,95)</t>
  </si>
  <si>
    <t>546751026</t>
  </si>
  <si>
    <t>"stoka A2 - viz. Tabulka kubatur D.1.2.5.10." 9,0*1,67*1,01</t>
  </si>
  <si>
    <t>"šachta Š11 - viz. Podél. profil D.1.2.5.3." 4,5*1,67*1,01</t>
  </si>
  <si>
    <t>"šachta měření M2 - viz. Podél. profil D.1.2.5.3." 1,73*1,67*1,01</t>
  </si>
  <si>
    <t>58343930</t>
  </si>
  <si>
    <t>kamenivo drcené hrubé frakce 16/32</t>
  </si>
  <si>
    <t>948317551</t>
  </si>
  <si>
    <t>"rozšíření a zahloubení pro Š12 - viz. Podél. profil D.1.2.5.2." 3,07*1,7*1,01</t>
  </si>
  <si>
    <t>"rozšíření a zahloubení pro Š13 - viz. Podél. profil D.1.2.5.2." 3,07*1,7*1,01</t>
  </si>
  <si>
    <t>"zahloubení pro šachtu Š14 - viz. Podél. profil D.1.2.5.2." 1,03*1,7*1,01</t>
  </si>
  <si>
    <t>1671312278</t>
  </si>
  <si>
    <t>"jímka B - viz. Tabulka kubatur D.1.2.5.11." 38,0</t>
  </si>
  <si>
    <t>-1047831143</t>
  </si>
  <si>
    <t>181411123</t>
  </si>
  <si>
    <t>Založení lučního trávníku výsevem pl do 1000 m2 ve svahu přes 1:2 do 1:1</t>
  </si>
  <si>
    <t>-212010936</t>
  </si>
  <si>
    <t>Založení trávníku na půdě předem připravené plochy do 1000 m2 výsevem včetně utažení lučního na svahu přes 1:2 do 1:1</t>
  </si>
  <si>
    <t>https://podminky.urs.cz/item/CS_URS_2021_02/181411123</t>
  </si>
  <si>
    <t>"vsakovací žebro - viz. Tabulka kubatur D.1.2.5.6." 451,0</t>
  </si>
  <si>
    <t>1771115732</t>
  </si>
  <si>
    <t>(97,0+451,0)*0,02*1,03</t>
  </si>
  <si>
    <t>563470329</t>
  </si>
  <si>
    <t>"vsakovací žebro" 295,0</t>
  </si>
  <si>
    <t>1595505399</t>
  </si>
  <si>
    <t>-1863404716</t>
  </si>
  <si>
    <t>"vsakovací žebro - viz. Tabulka kubatur D.1.2.5.6." 347,0</t>
  </si>
  <si>
    <t>"drenážní potrubí (stoka A2) - viz. Tabulka kubatur D.1.2.5.10." 37,0</t>
  </si>
  <si>
    <t>211971122</t>
  </si>
  <si>
    <t>Zřízení opláštění žeber nebo trativodů geotextilií v rýze nebo zářezu přes 1:2 š přes 2,5 m</t>
  </si>
  <si>
    <t>-1242440211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</si>
  <si>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</si>
  <si>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https://podminky.urs.cz/item/CS_URS_2021_02/211971122</t>
  </si>
  <si>
    <t>"drenážní potrubí (stoka A2) - viz. Tabulka kubatur D.1.2.5.10." 119,0</t>
  </si>
  <si>
    <t>-1768805859</t>
  </si>
  <si>
    <t>"vsakovací žebro - viz. Tabulka kubatur D.1.2.5.6." 420,0</t>
  </si>
  <si>
    <t>2133257625</t>
  </si>
  <si>
    <t>(119,0+420,0)*1,2</t>
  </si>
  <si>
    <t>334791114</t>
  </si>
  <si>
    <t>Prostup v betonových zdech z plastových trub DN do 200</t>
  </si>
  <si>
    <t>-1716721998</t>
  </si>
  <si>
    <t>Prostup v betonových zdech z plastových trub průměru do DN 200</t>
  </si>
  <si>
    <t>https://podminky.urs.cz/item/CS_URS_2021_02/334791114</t>
  </si>
  <si>
    <t>"napojení potrubí DN 150 do šachty Š12 - viz. D.1.2.5.1." 0,12</t>
  </si>
  <si>
    <t>1364196928</t>
  </si>
  <si>
    <t>"napojení potrubí do jímky - viz. D.1.2.5.1." 3*0,14</t>
  </si>
  <si>
    <t>"šachty Š11-Š14 - viz. D.1.2.5.1." 6*0,12</t>
  </si>
  <si>
    <t>"šachta měření M2 - viz. D.1.2.5.8." 2*0,15</t>
  </si>
  <si>
    <t>"napojení stoky A2 do stávající šachty - viz. Podél. profil D.1.2.5.2." 0,12</t>
  </si>
  <si>
    <t>380999002-R</t>
  </si>
  <si>
    <t>M+D Nádrž pravoúhlá 280/530/278 tl. stěny 14 cm</t>
  </si>
  <si>
    <t>-865360593</t>
  </si>
  <si>
    <t>Poznámka k položce:_x000D_
Cena zahrnuje dopravu, osazení a dodávku nádrže vč. stupadel (žebříku) a penetračního asfaltového nátěru. Vnější rozměry 308/558/292 cm.</t>
  </si>
  <si>
    <t>"jímka B - viz. D.1.2.5.11." 1,0</t>
  </si>
  <si>
    <t>380999004-R</t>
  </si>
  <si>
    <t xml:space="preserve">M+D Zákrytová deska 280/530/25 </t>
  </si>
  <si>
    <t>1342474838</t>
  </si>
  <si>
    <t>M+D Zákrytová deska 280/530/25</t>
  </si>
  <si>
    <t>Poznámka k položce:_x000D_
Cena zahrnuje dopravu, osazení a dodávku zákrytové desky. Vnější rozměry 308/558/25 cm.</t>
  </si>
  <si>
    <t>889974679</t>
  </si>
  <si>
    <t>"jímka B - viz. D.1.2.5.11." 6,25*3,75*0,25</t>
  </si>
  <si>
    <t>"stoka A2 - viz. Tabulka kubatur D.1.2.5.10. + Vzor. řez D.1.2.5.9." (9,0+6,0)*1,3*0,1</t>
  </si>
  <si>
    <t>452112111</t>
  </si>
  <si>
    <t>Osazení betonových prstenců nebo rámů v do 100 mm</t>
  </si>
  <si>
    <t>1602937876</t>
  </si>
  <si>
    <t>Osazení betonových dílců prstenců nebo rámů pod poklopy a mříže, výšky do 100 mm</t>
  </si>
  <si>
    <t>https://podminky.urs.cz/item/CS_URS_2021_02/452112111</t>
  </si>
  <si>
    <t>"šachta měření M2 - viz. D.1.2.5.8." 1,0</t>
  </si>
  <si>
    <t>"přístup do jímky - viz. D.1.2.5.11." 1,0</t>
  </si>
  <si>
    <t>59224184</t>
  </si>
  <si>
    <t>prstenec šachtový vyrovnávací betonový 625x120x40mm</t>
  </si>
  <si>
    <t>1313243532</t>
  </si>
  <si>
    <t>1339895563</t>
  </si>
  <si>
    <t>"šachta měření M2 - viz. D.1.2.5.8." 3,14*0,85*0,85*0,25</t>
  </si>
  <si>
    <t>-217024121</t>
  </si>
  <si>
    <t>"šachta měření M2 - viz. D.1.2.5.8." 0,2*0,5*0,5</t>
  </si>
  <si>
    <t>40261603</t>
  </si>
  <si>
    <t>"šachta měření M2 - viz. D.1.2.5.8." 3,14*1,7*0,25</t>
  </si>
  <si>
    <t>1598233708</t>
  </si>
  <si>
    <t>"šachta měření M2 - viz. D.1.2.5.8." (0,2+0,5)*2*0,5</t>
  </si>
  <si>
    <t>564851111</t>
  </si>
  <si>
    <t>Podklad ze štěrkodrtě ŠD tl 150 mm</t>
  </si>
  <si>
    <t>484322917</t>
  </si>
  <si>
    <t>Podklad ze štěrkodrti ŠD s rozprostřením a zhutněním, po zhutnění tl. 150 mm</t>
  </si>
  <si>
    <t>https://podminky.urs.cz/item/CS_URS_2021_02/564851111</t>
  </si>
  <si>
    <t>"nový povrch komunikace - viz. Tabulka kubatur D.1.2.5.10." 13,0</t>
  </si>
  <si>
    <t>"nový povrch komunikace - viz. Tabulka kubatur D.1.2.5.11." 34,0</t>
  </si>
  <si>
    <t>564861111</t>
  </si>
  <si>
    <t>Podklad ze štěrkodrtě ŠD tl 200 mm</t>
  </si>
  <si>
    <t>1256347370</t>
  </si>
  <si>
    <t>Podklad ze štěrkodrti ŠD s rozprostřením a zhutněním, po zhutnění tl. 200 mm</t>
  </si>
  <si>
    <t>https://podminky.urs.cz/item/CS_URS_2021_02/564861111</t>
  </si>
  <si>
    <t>565135101</t>
  </si>
  <si>
    <t>Asfaltový beton vrstva podkladní ACP 16+ (obalované kamenivo OKS) tl 50 mm š do 1,5 m</t>
  </si>
  <si>
    <t>-1700734812</t>
  </si>
  <si>
    <t>Asfaltový beton vrstva podkladní ACP 16+ (obalované kamenivo střednězrnné - OKS) s rozprostřením a zhutněním v pruhu šířky do 1,5 m, po zhutnění tl. 50 mm</t>
  </si>
  <si>
    <t>https://podminky.urs.cz/item/CS_URS_2021_02/565135101</t>
  </si>
  <si>
    <t>573211112</t>
  </si>
  <si>
    <t>Postřik živičný spojovací z asfaltu v množství 0,70 kg/m2</t>
  </si>
  <si>
    <t>1142778005</t>
  </si>
  <si>
    <t>Postřik spojovací PS bez posypu kamenivem z asfaltu silničního, v množství 0,70 kg/m2</t>
  </si>
  <si>
    <t>https://podminky.urs.cz/item/CS_URS_2021_02/573211112</t>
  </si>
  <si>
    <t>47,0*2</t>
  </si>
  <si>
    <t>577134211</t>
  </si>
  <si>
    <t>Asfaltový beton vrstva obrusná ACO 11 (ABS) tř. II tl 40 mm š do 3 m z nemodifikovaného asfaltu</t>
  </si>
  <si>
    <t>-270171498</t>
  </si>
  <si>
    <t>Asfaltový beton vrstva obrusná ACO 11 (ABS) s rozprostřením a se zhutněním z nemodifikovaného asfaltu v pruhu šířky do 3 m tř. II, po zhutnění tl. 40 mm</t>
  </si>
  <si>
    <t>https://podminky.urs.cz/item/CS_URS_2021_02/577134211</t>
  </si>
  <si>
    <t>599142111</t>
  </si>
  <si>
    <t>Úprava zálivky dilatačních nebo pracovních spár v cementobetonovém krytu hl do 40 mm š přes 20 do 40 mm</t>
  </si>
  <si>
    <t>-1949679421</t>
  </si>
  <si>
    <t>Úprava zálivky dilatačních nebo pracovních spár v cementobetonovém krytu, hloubky do 40 mm, šířky přes 20 do 40 mm</t>
  </si>
  <si>
    <t>https://podminky.urs.cz/item/CS_URS_2021_02/599142111</t>
  </si>
  <si>
    <t>"viz. Tabulka kubatur D.1.2.5.10. = řezání asfaltu" 12,0</t>
  </si>
  <si>
    <t>"viz. Tabulka kubatur D.1.2.5.11. = řezání asfaltu" 15,0</t>
  </si>
  <si>
    <t>-1322468673</t>
  </si>
  <si>
    <t>"příruba (šachta měření M2) - viz. D.1.2.5.8." 2,0</t>
  </si>
  <si>
    <t>5367578</t>
  </si>
  <si>
    <t>871313121</t>
  </si>
  <si>
    <t>Montáž kanalizačního potrubí z PVC těsněné gumovým kroužkem otevřený výkop sklon do 20 % DN 160</t>
  </si>
  <si>
    <t>-134472475</t>
  </si>
  <si>
    <t>Montáž kanalizačního potrubí z plastů z tvrdého PVC těsněných gumovým kroužkem v otevřeném výkopu ve sklonu do 20 % DN 160</t>
  </si>
  <si>
    <t>https://podminky.urs.cz/item/CS_URS_2021_02/871313121</t>
  </si>
  <si>
    <t>"viz. D.1.2.5.1. + Tabulka kubatur D.1.2.5.10." 2,0</t>
  </si>
  <si>
    <t>28611164</t>
  </si>
  <si>
    <t>trubka kanalizační PVC DN 160x1000mm SN8</t>
  </si>
  <si>
    <t>459572599</t>
  </si>
  <si>
    <t>-249203430</t>
  </si>
  <si>
    <t>"viz. Podél. profil D.1.2.5.2. + Tabulka kubatur D.1.2.5.10." 9,0</t>
  </si>
  <si>
    <t>28611155</t>
  </si>
  <si>
    <t>trubka kanalizační PVC DN 315x1000mm SN8</t>
  </si>
  <si>
    <t>1058029828</t>
  </si>
  <si>
    <t>1,0*1,03</t>
  </si>
  <si>
    <t>-307692099</t>
  </si>
  <si>
    <t>(2,0+2,0)*1,03</t>
  </si>
  <si>
    <t>28611157</t>
  </si>
  <si>
    <t>trubka kanalizační PVC DN 315x5000mm SN8</t>
  </si>
  <si>
    <t>846500397</t>
  </si>
  <si>
    <t>5,0*1,03</t>
  </si>
  <si>
    <t>-1051398458</t>
  </si>
  <si>
    <t>"drenážní potrubí (vsakovací žebro) - viz. Tabulka kubatur D.1.2.5.10." 72,0</t>
  </si>
  <si>
    <t>"stoka A2 - viz. Podél. profil D.1.2.5.3. + Tabulka kubatur D.1.2.5.10." 6,0</t>
  </si>
  <si>
    <t>-805154698</t>
  </si>
  <si>
    <t>72,0*1,015</t>
  </si>
  <si>
    <t>-836392060</t>
  </si>
  <si>
    <t>6,0*1,015</t>
  </si>
  <si>
    <t>-544475842</t>
  </si>
  <si>
    <t>"šachta měření M2 - viz. D.1.2.5.8." 2,0</t>
  </si>
  <si>
    <t>1264771799</t>
  </si>
  <si>
    <t>-1782162497</t>
  </si>
  <si>
    <t>"viz. Podél. profil D.1.2.5.2. + Tabulka kubatur D.1.2.5.10." 1+1</t>
  </si>
  <si>
    <t>-1759807697</t>
  </si>
  <si>
    <t>157052510</t>
  </si>
  <si>
    <t>-1922054172</t>
  </si>
  <si>
    <t>"spojka drenážního potrubí (vsakovací žebro) - viz. Tabulka kubatur D.1.2.5.10." 12,0</t>
  </si>
  <si>
    <t>1591846933</t>
  </si>
  <si>
    <t>-599459755</t>
  </si>
  <si>
    <t>1501401907</t>
  </si>
  <si>
    <t>1545243371</t>
  </si>
  <si>
    <t>"Š11-Š14" 1+2+3+7</t>
  </si>
  <si>
    <t>919646791</t>
  </si>
  <si>
    <t>"šachty Š11-Š14 - viz. Výkaz šachet D.1.2.5.7." 4,0</t>
  </si>
  <si>
    <t>1286724560</t>
  </si>
  <si>
    <t>PFB.1135105</t>
  </si>
  <si>
    <t>Dno jednolité šachtové 100/73 tl. 15 cm</t>
  </si>
  <si>
    <t>-407192913</t>
  </si>
  <si>
    <t>59224161</t>
  </si>
  <si>
    <t>skruž kanalizační s ocelovými stupadly 100x50x12cm</t>
  </si>
  <si>
    <t>481222326</t>
  </si>
  <si>
    <t>280091069</t>
  </si>
  <si>
    <t>-1329421519</t>
  </si>
  <si>
    <t>59224188</t>
  </si>
  <si>
    <t>prstenec šachtový vyrovnávací betonový 625x120x120mm</t>
  </si>
  <si>
    <t>-2015859160</t>
  </si>
  <si>
    <t>2093789085</t>
  </si>
  <si>
    <t>-14834679</t>
  </si>
  <si>
    <t>"přístup do jímky - viz. D.1.2.5.11." 2,0</t>
  </si>
  <si>
    <t>"šachta měření M2 - viz. D.1.2.5.8." 3,0</t>
  </si>
  <si>
    <t>59224160</t>
  </si>
  <si>
    <t>skruž kanalizační s ocelovými stupadly 100x25x12cm</t>
  </si>
  <si>
    <t>-458997774</t>
  </si>
  <si>
    <t>916975973</t>
  </si>
  <si>
    <t>-916790061</t>
  </si>
  <si>
    <t>-1693712512</t>
  </si>
  <si>
    <t>-1960134727</t>
  </si>
  <si>
    <t>-1786032721</t>
  </si>
  <si>
    <t>668729678</t>
  </si>
  <si>
    <t>-865184493</t>
  </si>
  <si>
    <t>230636476</t>
  </si>
  <si>
    <t>1355533828</t>
  </si>
  <si>
    <t>"šachty Š12-Š14 - viz. Výkaz šachet D.1.2.5.7." 3,0</t>
  </si>
  <si>
    <t>589425012</t>
  </si>
  <si>
    <t>1714333352</t>
  </si>
  <si>
    <t>"šachta Š11 - viz. Výkaz šachet D.1.2.5.7." 1,0</t>
  </si>
  <si>
    <t>-1432813669</t>
  </si>
  <si>
    <t>68919545</t>
  </si>
  <si>
    <t>916131213</t>
  </si>
  <si>
    <t>Osazení silničního obrubníku betonového stojatého s boční opěrou do lože z betonu prostého</t>
  </si>
  <si>
    <t>-35096261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</si>
  <si>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</si>
  <si>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https://podminky.urs.cz/item/CS_URS_2021_02/916131213</t>
  </si>
  <si>
    <t>59217023</t>
  </si>
  <si>
    <t>obrubník betonový chodníkový 1000x150x250mm</t>
  </si>
  <si>
    <t>745402100</t>
  </si>
  <si>
    <t>919735111</t>
  </si>
  <si>
    <t>Řezání stávajícího živičného krytu hl do 50 mm</t>
  </si>
  <si>
    <t>1525065229</t>
  </si>
  <si>
    <t>Řezání stávajícího živičného krytu nebo podkladu hloubky do 50 mm</t>
  </si>
  <si>
    <t>https://podminky.urs.cz/item/CS_URS_2021_02/919735111</t>
  </si>
  <si>
    <t>"viz. Tabulka kubatur D.1.2.5.10." 12,0</t>
  </si>
  <si>
    <t>"viz. Tabulka kubatur D.1.2.5.11." 15,0</t>
  </si>
  <si>
    <t>919794441</t>
  </si>
  <si>
    <t>Úprava ploch kolem hydrantů, šoupat, poklopů a mříží nebo sloupů v živičných krytech pl do 2 m2</t>
  </si>
  <si>
    <t>-1970338841</t>
  </si>
  <si>
    <t>Úprava ploch kolem hydrantů, šoupat, kanalizačních poklopů a mříží, sloupů apod. v živičných krytech jakékoliv tloušťky, jednotlivě v půdorysné ploše do 2 m2</t>
  </si>
  <si>
    <t>https://podminky.urs.cz/item/CS_URS_2021_02/919794441</t>
  </si>
  <si>
    <t>"šachta Š11 (v komunikaci) - viz. Podél. profil D.1.2.5.3." 1,0</t>
  </si>
  <si>
    <t>106</t>
  </si>
  <si>
    <t>-384118539</t>
  </si>
  <si>
    <t>"napojení stoky A2 do stávající šachty - viz. Podél. profil D.1.2.5.2." 1,0</t>
  </si>
  <si>
    <t>107</t>
  </si>
  <si>
    <t>-1902240665</t>
  </si>
  <si>
    <t>"asfalt z komunikace" 4,606+4,324</t>
  </si>
  <si>
    <t>"podkladní kamenivo z komunikace" 27,260</t>
  </si>
  <si>
    <t>108</t>
  </si>
  <si>
    <t>839642132</t>
  </si>
  <si>
    <t>7*36,469</t>
  </si>
  <si>
    <t>109</t>
  </si>
  <si>
    <t>743795529</t>
  </si>
  <si>
    <t>"obrubníky" 2,050</t>
  </si>
  <si>
    <t>110</t>
  </si>
  <si>
    <t>-1112103576</t>
  </si>
  <si>
    <t>7*2,050</t>
  </si>
  <si>
    <t>111</t>
  </si>
  <si>
    <t>1070005208</t>
  </si>
  <si>
    <t>112</t>
  </si>
  <si>
    <t>997221645</t>
  </si>
  <si>
    <t>Poplatek za uložení na skládce (skládkovné) odpadu asfaltového bez dehtu kód odpadu 17 03 02</t>
  </si>
  <si>
    <t>862738671</t>
  </si>
  <si>
    <t>Poplatek za uložení stavebního odpadu na skládce (skládkovné) asfaltového bez obsahu dehtu zatříděného do Katalogu odpadů pod kódem 17 03 02</t>
  </si>
  <si>
    <t>https://podminky.urs.cz/item/CS_URS_2021_02/997221645</t>
  </si>
  <si>
    <t>113</t>
  </si>
  <si>
    <t>997221655</t>
  </si>
  <si>
    <t>-1981363689</t>
  </si>
  <si>
    <t>https://podminky.urs.cz/item/CS_URS_2021_02/997221655</t>
  </si>
  <si>
    <t>114</t>
  </si>
  <si>
    <t>1181613269</t>
  </si>
  <si>
    <t>826,810-701,864</t>
  </si>
  <si>
    <t>115</t>
  </si>
  <si>
    <t>386752844</t>
  </si>
  <si>
    <t>SO-05 - Rozvod vody B</t>
  </si>
  <si>
    <t>1248902451</t>
  </si>
  <si>
    <t>"vodovodní sloupek - viz. D.1.2.6.4." 0,92*0,92*0,65</t>
  </si>
  <si>
    <t>131251202</t>
  </si>
  <si>
    <t>Hloubení jam zapažených v hornině třídy těžitelnosti I skupiny 3 objem do 50 m3 strojně</t>
  </si>
  <si>
    <t>-1869565832</t>
  </si>
  <si>
    <t>Hloubení zapažených jam a zářezů strojně s urovnáním dna do předepsaného profilu a spádu v hornině třídy těžitelnosti I skupiny 3 přes 20 do 50 m3</t>
  </si>
  <si>
    <t>https://podminky.urs.cz/item/CS_URS_2021_02/131251202</t>
  </si>
  <si>
    <t>"šachta pro čerpadlo - viz. D.1.2.6.2." 3,1*3,1*2,2</t>
  </si>
  <si>
    <t>-1649406824</t>
  </si>
  <si>
    <t>"šachta pro čerpadlo - viz. D.1.2.6.2." 3,1*2,2*4</t>
  </si>
  <si>
    <t>1180271007</t>
  </si>
  <si>
    <t>1242707950</t>
  </si>
  <si>
    <t>-1975766643</t>
  </si>
  <si>
    <t>-596573780</t>
  </si>
  <si>
    <t>"přebytečná zemina" 0,6+21,1-14,7</t>
  </si>
  <si>
    <t>-1926111186</t>
  </si>
  <si>
    <t>1992929421</t>
  </si>
  <si>
    <t>"přebytečná zemina" 7,0*1,8</t>
  </si>
  <si>
    <t>-2052061339</t>
  </si>
  <si>
    <t>"přebytečná zemina" 7,0</t>
  </si>
  <si>
    <t>695035382</t>
  </si>
  <si>
    <t>"vodovodní sloupek - viz. D.1.2.6.4." 0,92*0,92*0,65-(0,6*0,6*0,1+0,4*0,4*0,5)</t>
  </si>
  <si>
    <t>"šachta pro čerpadlo - viz. D.1.2.6.2." 3,1*3,1*2,2-(2,1*2,1*0,25+1,8*1,8*1,75+3,14*0,3*0,3*0,24)</t>
  </si>
  <si>
    <t>464840581</t>
  </si>
  <si>
    <t>"viz. D.1.2.6.2." 2*0,15</t>
  </si>
  <si>
    <t>225511116</t>
  </si>
  <si>
    <t>Vrty maloprofilové jádrové D přes 195 do 245 mm úklon do 45° hl 0 až 25 m hornina V a VI</t>
  </si>
  <si>
    <t>1065606844</t>
  </si>
  <si>
    <t>Maloprofilové vrty jádrové průměru přes 195 do 245 mm do úklonu 45° v hl 0 až 25 m v hornině tř. V a VI</t>
  </si>
  <si>
    <t>https://podminky.urs.cz/item/CS_URS_2021_02/225511116</t>
  </si>
  <si>
    <t>"viz. D.1.2.6.2." 0,15</t>
  </si>
  <si>
    <t>1440601205</t>
  </si>
  <si>
    <t>"vodovodní sloupek - viz. D.1.2.6.4." 0,4*0,4*0,5</t>
  </si>
  <si>
    <t>-1108328052</t>
  </si>
  <si>
    <t>"vodovodní sloupek - viz. D.1.2.6.4." 0,4*0,5*4</t>
  </si>
  <si>
    <t>-1004187889</t>
  </si>
  <si>
    <t>-1558933808</t>
  </si>
  <si>
    <t>-1064023694</t>
  </si>
  <si>
    <t>Poznámka k položce:_x000D_
V cenách jsou započteny náklady na nařezání plastového potrubí na potřebnou délku a osazení do stěny šachty včetně utěsnění prostupu tmelem.</t>
  </si>
  <si>
    <t>1018211975</t>
  </si>
  <si>
    <t>"vodovodní sloupek - viz. D.1.2.6.4." 0,6*0,6*0,1</t>
  </si>
  <si>
    <t>161615643</t>
  </si>
  <si>
    <t>"šachta pro čerpadlo - viz. D.1.2.6.2." 1,0</t>
  </si>
  <si>
    <t>59224176</t>
  </si>
  <si>
    <t>prstenec šachtový vyrovnávací betonový 625x120x80mm</t>
  </si>
  <si>
    <t>1239235877</t>
  </si>
  <si>
    <t>479535342</t>
  </si>
  <si>
    <t>"šachta pro čerpadlo - viz. D.1.2.6.2." 2,1*2,1*0,25</t>
  </si>
  <si>
    <t>-579433053</t>
  </si>
  <si>
    <t>"šachta pro čerpadlo - viz. D.1.2.6.2." 2,1*0,25*4</t>
  </si>
  <si>
    <t>178166236</t>
  </si>
  <si>
    <t>"viz. Výpis tvarovek a armatur D.1.2.6.3." 7,0</t>
  </si>
  <si>
    <t>-1935074730</t>
  </si>
  <si>
    <t>7,0*1,015</t>
  </si>
  <si>
    <t>1543317713</t>
  </si>
  <si>
    <t>"přechod - viz. Výpis tvarovek a armatur D.1.2.6.3." 1+1</t>
  </si>
  <si>
    <t>"spojka - viz. Výpis tvarovek a armatur D.1.2.6.3." 1</t>
  </si>
  <si>
    <t>"mosazné tvarovky - viz. Výpis tvarovek a armatur D.1.2.3.7." 8</t>
  </si>
  <si>
    <t>1572973597</t>
  </si>
  <si>
    <t>1922190965</t>
  </si>
  <si>
    <t>-1654570109</t>
  </si>
  <si>
    <t>-375790313</t>
  </si>
  <si>
    <t>1866563483</t>
  </si>
  <si>
    <t>-1965219323</t>
  </si>
  <si>
    <t xml:space="preserve">Příruba závitová 40x 6/4" mosaz
</t>
  </si>
  <si>
    <t>-2111228083</t>
  </si>
  <si>
    <t>1014608970</t>
  </si>
  <si>
    <t>-2013370463</t>
  </si>
  <si>
    <t>267082640</t>
  </si>
  <si>
    <t>"viz. Výpis tvarovek a armatur D.1.2.6.3." 1+1</t>
  </si>
  <si>
    <t>1660894090</t>
  </si>
  <si>
    <t>28654319-R</t>
  </si>
  <si>
    <t>koleno přechodové 90° PE s kovovým vnitřním závitem 50x6/4"</t>
  </si>
  <si>
    <t>1077545027</t>
  </si>
  <si>
    <t>-416407095</t>
  </si>
  <si>
    <t>"mosazné tvarovky - viz. Výpis tvarovek a armatur D.1.2.6.3." 1</t>
  </si>
  <si>
    <t>-952875818</t>
  </si>
  <si>
    <t>63979282</t>
  </si>
  <si>
    <t>"viz. Výpis tvarovek a armatur D.1.2.6.3." 1,0</t>
  </si>
  <si>
    <t>-918983793</t>
  </si>
  <si>
    <t>M+D Vodovodní sloupek nerezový vč. 2 ventilů, závěsu na hadici a kotevní armatury</t>
  </si>
  <si>
    <t>-1507411207</t>
  </si>
  <si>
    <t>"vodovodní sloupek - viz. D.1.2.6.3." 1,0</t>
  </si>
  <si>
    <t>1974737549</t>
  </si>
  <si>
    <t>-1792286934</t>
  </si>
  <si>
    <t>1866478481</t>
  </si>
  <si>
    <t>469125807</t>
  </si>
  <si>
    <t>690728492</t>
  </si>
  <si>
    <t>-809272908</t>
  </si>
  <si>
    <t>-1135005858</t>
  </si>
  <si>
    <t>-360564707</t>
  </si>
  <si>
    <t>961790170</t>
  </si>
  <si>
    <t>"mimo šachtu - viz. Výpis tvarovek a armatur D.1.2.6.3." 2,0</t>
  </si>
  <si>
    <t>-1975189847</t>
  </si>
  <si>
    <t>54603665</t>
  </si>
  <si>
    <t>1899719451</t>
  </si>
  <si>
    <t>1291222778</t>
  </si>
  <si>
    <t>-835360076</t>
  </si>
  <si>
    <t>SO-06 - Přípojka NN B (samostatná PD)</t>
  </si>
  <si>
    <t>210999999-R</t>
  </si>
  <si>
    <t>Elektrické napájení pro lokalitu B - samostatná příloha</t>
  </si>
  <si>
    <t>1167371491</t>
  </si>
  <si>
    <t>SO-07 - Ozelenění</t>
  </si>
  <si>
    <t>183101115</t>
  </si>
  <si>
    <t>Hloubení jamek bez výměny půdy zeminy tř 1 až 4 obj přes 0,125 do 0,4 m3 v rovině a svahu do 1:5</t>
  </si>
  <si>
    <t>1239427288</t>
  </si>
  <si>
    <t>Hloubení jamek pro vysazování rostlin v zemině tř.1 až 4 bez výměny půdy v rovině nebo na svahu do 1:5, objemu přes 0,125 do 0,40 m3</t>
  </si>
  <si>
    <t>https://podminky.urs.cz/item/CS_URS_2021_02/183101115</t>
  </si>
  <si>
    <t>"borovice + duby - viz. TZ D.1.2.1." 4+2</t>
  </si>
  <si>
    <t>184102112</t>
  </si>
  <si>
    <t>Výsadba dřeviny s balem D přes 0,2 do 0,3 m do jamky se zalitím v rovině a svahu do 1:5</t>
  </si>
  <si>
    <t>1019790384</t>
  </si>
  <si>
    <t>Výsadba dřeviny s balem do předem vyhloubené jamky se zalitím v rovině nebo na svahu do 1:5, při průměru balu přes 200 do 300 mm</t>
  </si>
  <si>
    <t>https://podminky.urs.cz/item/CS_URS_2021_02/184102112</t>
  </si>
  <si>
    <t>02699999-R</t>
  </si>
  <si>
    <t>Borovice lesní (Pinus sylvestris) v. 150-175 cm, bal</t>
  </si>
  <si>
    <t>2080484498</t>
  </si>
  <si>
    <t>02699014-R</t>
  </si>
  <si>
    <t>Dub letní (Quercus robur) v. kmene 1,8-2,2 m se zapěstovanou korunkou, bal</t>
  </si>
  <si>
    <t>-1737232221</t>
  </si>
  <si>
    <t>184215113</t>
  </si>
  <si>
    <t>Ukotvení kmene dřevin jedním kůlem D do 0,1 m dl přes 2 do 3 m</t>
  </si>
  <si>
    <t>-1142802985</t>
  </si>
  <si>
    <t>Ukotvení dřeviny kůly jedním kůlem, délky přes 2 do 3 m</t>
  </si>
  <si>
    <t>https://podminky.urs.cz/item/CS_URS_2021_02/184215113</t>
  </si>
  <si>
    <t>"borovice - viz. TZ D.1.2.1." 4</t>
  </si>
  <si>
    <t>184215133</t>
  </si>
  <si>
    <t>Ukotvení kmene dřevin třemi kůly D do 0,1 m dl přes 2 do 3 m</t>
  </si>
  <si>
    <t>547046785</t>
  </si>
  <si>
    <t>Ukotvení dřeviny kůly třemi kůly, délky přes 2 do 3 m</t>
  </si>
  <si>
    <t>https://podminky.urs.cz/item/CS_URS_2021_02/184215133</t>
  </si>
  <si>
    <t>"duby - viz. TZ D.1.2.1." 2</t>
  </si>
  <si>
    <t>60591255</t>
  </si>
  <si>
    <t>kůl vyvazovací dřevěný impregnovaný D 8cm dl 2,5m</t>
  </si>
  <si>
    <t>-1143915284</t>
  </si>
  <si>
    <t>"borovice" 4,0</t>
  </si>
  <si>
    <t>"duby" 2*3</t>
  </si>
  <si>
    <t>60599001-R</t>
  </si>
  <si>
    <t>Příčka spojovací ke kůlům impregnovaná 50 x 8 cm</t>
  </si>
  <si>
    <t>-813956691</t>
  </si>
  <si>
    <t>184701112</t>
  </si>
  <si>
    <t>Výsadba živého plotu s balem v rovině a svahu do 1:5</t>
  </si>
  <si>
    <t>1753761809</t>
  </si>
  <si>
    <t>Výsadba živého plotu v rovině nebo na svahu do 1:5, z dřevin s balem</t>
  </si>
  <si>
    <t>https://podminky.urs.cz/item/CS_URS_2021_02/184701112</t>
  </si>
  <si>
    <t>Poznámka k položce:_x000D_
 V cenách jsou započteny i náklady na vyhloubení rýhy pro výsadbu živého plotu a zálivka.</t>
  </si>
  <si>
    <t>"živý plot - viz. TZ D.1.2.1." 126</t>
  </si>
  <si>
    <t>02650442-R</t>
  </si>
  <si>
    <t>Habr obecný (Carpinus betulus) v. 60-80 cm</t>
  </si>
  <si>
    <t>1379144498</t>
  </si>
  <si>
    <t>184801121</t>
  </si>
  <si>
    <t>Ošetřování vysazených dřevin soliterních v rovině a svahu do 1:5</t>
  </si>
  <si>
    <t>584089921</t>
  </si>
  <si>
    <t>Ošetření vysazených dřevin solitérních v rovině nebo na svahu do 1:5</t>
  </si>
  <si>
    <t>https://podminky.urs.cz/item/CS_URS_2021_02/184801121</t>
  </si>
  <si>
    <t>4+2</t>
  </si>
  <si>
    <t>184801131</t>
  </si>
  <si>
    <t>Ošetřování vysazených dřevin ve skupinách v rovině a svahu do 1:5</t>
  </si>
  <si>
    <t>-2000693127</t>
  </si>
  <si>
    <t>Ošetření vysazených dřevin ve skupinách v rovině nebo na svahu do 1:5</t>
  </si>
  <si>
    <t>https://podminky.urs.cz/item/CS_URS_2021_02/184801131</t>
  </si>
  <si>
    <t>"živý plot - viz. TZ D.1.2.1." 42*0,5</t>
  </si>
  <si>
    <t>184808211</t>
  </si>
  <si>
    <t>Ochrana sazenic proti škodám zvěří nátěrem nebo postřikem</t>
  </si>
  <si>
    <t>-1895004446</t>
  </si>
  <si>
    <t>Ochrana sazenic proti škodám zvěří nátěrem nebo postřikem ochranným prostředkem</t>
  </si>
  <si>
    <t>https://podminky.urs.cz/item/CS_URS_2021_02/184808211</t>
  </si>
  <si>
    <t>"borovice + duby" 4+2</t>
  </si>
  <si>
    <t>00599003-R</t>
  </si>
  <si>
    <t>Repelent</t>
  </si>
  <si>
    <t>1067107155</t>
  </si>
  <si>
    <t>132*0,05</t>
  </si>
  <si>
    <t>184911431</t>
  </si>
  <si>
    <t>Mulčování rostlin kůrou tl přes 0,1 do 0,15 m v rovině a svahu do 1:5</t>
  </si>
  <si>
    <t>650415489</t>
  </si>
  <si>
    <t>Mulčování vysazených rostlin mulčovací kůrou, tl. přes 100 do 150 mm v rovině nebo na svahu do 1:5</t>
  </si>
  <si>
    <t>https://podminky.urs.cz/item/CS_URS_2021_02/184911431</t>
  </si>
  <si>
    <t>Poznámka k položce:_x000D_
- k mulčování se použije štěpka z pokácených keřů a větví stromů</t>
  </si>
  <si>
    <t>"stromky - viz. TZ D.1.2.1. (1 m2/ks)" 6*1,0</t>
  </si>
  <si>
    <t>"živý plot (3 ks/bm = 42 x 0,5 m)" 42*0,5</t>
  </si>
  <si>
    <t>185804311</t>
  </si>
  <si>
    <t>Zalití rostlin vodou plocha do 20 m2</t>
  </si>
  <si>
    <t>-113233095</t>
  </si>
  <si>
    <t>Zalití rostlin vodou plochy záhonů jednotlivě do 20 m2</t>
  </si>
  <si>
    <t>https://podminky.urs.cz/item/CS_URS_2021_02/185804311</t>
  </si>
  <si>
    <t>"stromky" 6*0,020</t>
  </si>
  <si>
    <t>"živý plot" 126*0,005</t>
  </si>
  <si>
    <t>998231311</t>
  </si>
  <si>
    <t>Přesun hmot pro sadovnické a krajinářské úpravy vodorovně do 5000 m</t>
  </si>
  <si>
    <t>-1938455146</t>
  </si>
  <si>
    <t>Přesun hmot pro sadovnické a krajinářské úpravy - strojně dopravní vzdálenost do 5000 m</t>
  </si>
  <si>
    <t>https://podminky.urs.cz/item/CS_URS_2021_02/998231311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</si>
  <si>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</si>
  <si>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</si>
  <si>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</si>
  <si>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</si>
  <si>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</si>
  <si>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</si>
  <si>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</si>
  <si>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</si>
  <si>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</si>
  <si>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Náklady spojené  s vybudováním, provozem a likvidací zařízení staveniště</t>
  </si>
  <si>
    <t>1024</t>
  </si>
  <si>
    <t>-1886255009</t>
  </si>
  <si>
    <t>Náklady spojené s vybudováním, provozem a likvidací zařízení staveniště</t>
  </si>
  <si>
    <t xml:space="preserve"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ploch. Zřízení a odstranění případných sjezdů, nájezdů, lávek přes výkopy. Pro zamezení ohrožení a pádu do výkopu bude staveniště viditelně ohraničeno a výkopy zajištěny zábradlím. Zřízení čistících zón před výjezdem z obvodu staveniště. Zajištění bezpečnosti práce a ochrany životního prostředí. Ochrana dřevin před mechanickým poškozením._x000D_
Povrchy dotčené přístupem a dočasným záborem (manipulační plochy) budou před zahájením stavby zdokumentovány a po dokončení stavebních prací uvedeny do stavu shodného před realizací včetně obnovy původního travního porostu._x000D_
</t>
  </si>
  <si>
    <t>031002002</t>
  </si>
  <si>
    <t>Dopravní značení na staveništi</t>
  </si>
  <si>
    <t>137185421</t>
  </si>
  <si>
    <t>Poznámka k položce:_x000D_
Projednání a zajištění zvláštního užívání komunikací a veřejných ploch, zajištění dopravního značení
 k dopravním omezením, řízení provozu vč. případné světelné signalizace, jejich údržba, přemisťování a následné odstranění, a to v rozsahu nezbytném pro řádné a bezpečné provádění stavby (částečná uzavírka komunikace III. tř.)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</si>
  <si>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</si>
  <si>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</si>
  <si>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</si>
  <si>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</si>
  <si>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-756545237</t>
  </si>
  <si>
    <t>090002000</t>
  </si>
  <si>
    <t xml:space="preserve">Vytyčení inženýrských sítí, ochrana stávajících vedení a zařízení před poškozením </t>
  </si>
  <si>
    <t>1957014185</t>
  </si>
  <si>
    <t>Poznámka k položce:_x000D_
např. vodovod, dešťová kanalizace, plynovod, sdělovací vedení, elektrické vedení</t>
  </si>
  <si>
    <t>091003000</t>
  </si>
  <si>
    <t xml:space="preserve">Geodetické práce po výstavbě </t>
  </si>
  <si>
    <t>-1902243394</t>
  </si>
  <si>
    <t>Poznámka k položce:_x000D_
Geodetické zaměření skutečného provedení díla 
v pěti vyhotoveních v grafické (tištěné) podobě a v jednom digitálním vyhotovení
.</t>
  </si>
  <si>
    <t>091204000</t>
  </si>
  <si>
    <t xml:space="preserve">Dokumentace skutečného provedení dle vyhl. 499/2006 Sb. </t>
  </si>
  <si>
    <t>-1309848591</t>
  </si>
  <si>
    <t xml:space="preserve">Poznámka k položce:_x000D_
Dokumentace skutečného provedení dle vyhl. 499/2006 Sb. ve třech listinných vyhotoveních a jednom elektronickém vyhotovení na CD-Rom   </t>
  </si>
  <si>
    <t>091304000</t>
  </si>
  <si>
    <t>Celobarevný plakát (formát A3) v místě realizace z materiálu odolného proti povětrnostním podmínkám, instalace po celou dobu realizace projektu na viditelném místě.</t>
  </si>
  <si>
    <t>2593415</t>
  </si>
  <si>
    <t>091404000</t>
  </si>
  <si>
    <t>Zkoušky, atesty a revize podle ČSN a případných jiných právních nebo technických předpisů</t>
  </si>
  <si>
    <t>1213016086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</si>
  <si>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- např. zkouška těsnosti a vodotěsnosti potrubí, kalibrace měřidel atd.</t>
  </si>
  <si>
    <t>091806000</t>
  </si>
  <si>
    <t>Zajištění všech nezbytných průzkumů nutných pro řádné provádění a dokončení díla</t>
  </si>
  <si>
    <t>-143923965</t>
  </si>
  <si>
    <t xml:space="preserve">Poznámka k položce:_x000D_
- záchranný archeologický výzkum_x000D_
</t>
  </si>
  <si>
    <t>091904001</t>
  </si>
  <si>
    <t xml:space="preserve">Zpracování provozního řádu </t>
  </si>
  <si>
    <t>-1996665548</t>
  </si>
  <si>
    <t>Zpracování provozního řádu</t>
  </si>
  <si>
    <t>092004008</t>
  </si>
  <si>
    <t>Náklady spojené s pojištěním odpovědnosti za škodu, jak je uvedeno v návrhu smlouvy o dílo</t>
  </si>
  <si>
    <t>1641630429</t>
  </si>
  <si>
    <t>092004009</t>
  </si>
  <si>
    <t>Náklady spojené se zřízením bankovní záruky po dobu realizace stavby, jak je uvedeno v návrhu smlouvy o dílo</t>
  </si>
  <si>
    <t>668954334</t>
  </si>
  <si>
    <t>092004010</t>
  </si>
  <si>
    <t xml:space="preserve">Náklady spojené se zřízením bankovní záruky po dobu záruční doby, jak je uvedeno v návrhu smlouvy o dílo </t>
  </si>
  <si>
    <t>-2145431031</t>
  </si>
  <si>
    <t>Náklady spojené se zřízením bankovní záruky po dobu záruční doby, jak je uvedeno v návrhu smlouvy o dílo</t>
  </si>
  <si>
    <t>NV - Nezpůsobilé výdaje</t>
  </si>
  <si>
    <t>SO-02 - Rozvod vody A - část 1</t>
  </si>
  <si>
    <t>"viz. Tabulka kubatur D.1.2.3.3." 2,0</t>
  </si>
  <si>
    <t>"podklad dlažby - viz. Tabulka kubatur D.1.2.3.3." 2,0</t>
  </si>
  <si>
    <t>1317517718</t>
  </si>
  <si>
    <t>"křížení kabelu NN - viz. Podélný profil D.1.2.3.2." 1,0</t>
  </si>
  <si>
    <t>"viz. Tabulka kubatur D.1.2.3.3." 140,0</t>
  </si>
  <si>
    <t>"vodovodní sloupek - viz. D.1.2.3.9." 3*0,92*0,92*0,65</t>
  </si>
  <si>
    <t>"viz. Tabulka kubatur D.1.2.3.3." 151,6</t>
  </si>
  <si>
    <t>"křížení kabelu NN - viz. Podélný profil D.1.2.3.2." 1,0*1,1*0,5</t>
  </si>
  <si>
    <t>"viz. Tabulka kubatur D.1.2.3.3." 311,0</t>
  </si>
  <si>
    <t>"přebytečná zemina" 1,65+151,6-92,6</t>
  </si>
  <si>
    <t>"přebytečná zemina" 60,65*1,8</t>
  </si>
  <si>
    <t>"přebytečná zemina" 60,65</t>
  </si>
  <si>
    <t>"viz. Tabulka kubatur D.1.2.3.3." 91,3</t>
  </si>
  <si>
    <t>"vodovodní sloupek - viz. D.1.2.3.9." 3*0,92*0,92*0,65-3*(0,6*0,6*0,1+0,4*0,4*0,5)</t>
  </si>
  <si>
    <t>"viz. Tabulka kubatur D.1.2.3.3." 44,7</t>
  </si>
  <si>
    <t>44,7*1,67*1,01</t>
  </si>
  <si>
    <t>140,0*0,02*1,03</t>
  </si>
  <si>
    <t>"viz. Výpis tvarovek a armatur D.1.2.3.4." 0,15</t>
  </si>
  <si>
    <t>"vodovodní sloupek - viz. D.1.2.3.9." 3*0,4*0,4*0,5</t>
  </si>
  <si>
    <t>"vodovodní sloupek - viz. D.1.2.3.9." 3*0,4*0,5*4</t>
  </si>
  <si>
    <t>"nová zámková dlažba - viz. Tabulka kubatur D.1.2.3.3.+Vzorový řez D.1.2.3.8." 2,0</t>
  </si>
  <si>
    <t>"viz. Tabulka kubatur D.1.2.3.3." 15,4</t>
  </si>
  <si>
    <t>"vodovodní sloupek - viz. D.1.2.3.9." 3*0,6*0,6*0,1</t>
  </si>
  <si>
    <t>"nová zámková dlažba - viz. Tabulka kubatur D.1.2.3.3." 2,0</t>
  </si>
  <si>
    <t>"viz. podélný profil D.1.2.3.2." 169,2</t>
  </si>
  <si>
    <t>"napojení vodov. sloupků" 1,0+3,0</t>
  </si>
  <si>
    <t>173,2*1,015</t>
  </si>
  <si>
    <t>"přechod - viz. Výpis tvarovek a armatur D.1.2.3.4." 3</t>
  </si>
  <si>
    <t>"mosazné tvarovky - viz. Výpis tvarovek a armatur D.1.2.3.4." 2</t>
  </si>
  <si>
    <t>"viz. Výpis tvarovek a armatur D.1.2.3.4." 2</t>
  </si>
  <si>
    <t>28615174</t>
  </si>
  <si>
    <t>T-kus SDR11 PE 100 D 50mm</t>
  </si>
  <si>
    <t>-1562794867</t>
  </si>
  <si>
    <t>"vodovodní sloupek - viz. D.1.2.3.2.+D.1.2.3.9." 3,0</t>
  </si>
  <si>
    <t>106,645-104,717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</si>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</sst>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0" fontId="19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0" fontId="19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51101101" TargetMode="External"/><Relationship Id="rId13" Type="http://schemas.openxmlformats.org/officeDocument/2006/relationships/hyperlink" Target="https://podminky.urs.cz/item/CS_URS_2021_02/171251201" TargetMode="External"/><Relationship Id="rId18" Type="http://schemas.openxmlformats.org/officeDocument/2006/relationships/hyperlink" Target="https://podminky.urs.cz/item/CS_URS_2021_02/225211116" TargetMode="External"/><Relationship Id="rId26" Type="http://schemas.openxmlformats.org/officeDocument/2006/relationships/hyperlink" Target="https://podminky.urs.cz/item/CS_URS_2021_02/596211110" TargetMode="External"/><Relationship Id="rId3" Type="http://schemas.openxmlformats.org/officeDocument/2006/relationships/hyperlink" Target="https://podminky.urs.cz/item/CS_URS_2021_02/119001421" TargetMode="External"/><Relationship Id="rId21" Type="http://schemas.openxmlformats.org/officeDocument/2006/relationships/hyperlink" Target="https://podminky.urs.cz/item/CS_URS_2021_02/275351122" TargetMode="External"/><Relationship Id="rId34" Type="http://schemas.openxmlformats.org/officeDocument/2006/relationships/hyperlink" Target="https://podminky.urs.cz/item/CS_URS_2021_02/997221569" TargetMode="External"/><Relationship Id="rId7" Type="http://schemas.openxmlformats.org/officeDocument/2006/relationships/hyperlink" Target="https://podminky.urs.cz/item/CS_URS_2021_02/139001101" TargetMode="External"/><Relationship Id="rId12" Type="http://schemas.openxmlformats.org/officeDocument/2006/relationships/hyperlink" Target="https://podminky.urs.cz/item/CS_URS_2021_02/171201221" TargetMode="External"/><Relationship Id="rId17" Type="http://schemas.openxmlformats.org/officeDocument/2006/relationships/hyperlink" Target="https://podminky.urs.cz/item/CS_URS_2021_02/181411121" TargetMode="External"/><Relationship Id="rId25" Type="http://schemas.openxmlformats.org/officeDocument/2006/relationships/hyperlink" Target="https://podminky.urs.cz/item/CS_URS_2021_02/451573111" TargetMode="External"/><Relationship Id="rId33" Type="http://schemas.openxmlformats.org/officeDocument/2006/relationships/hyperlink" Target="https://podminky.urs.cz/item/CS_URS_2021_02/997221561" TargetMode="External"/><Relationship Id="rId2" Type="http://schemas.openxmlformats.org/officeDocument/2006/relationships/hyperlink" Target="https://podminky.urs.cz/item/CS_URS_2021_02/113107331" TargetMode="External"/><Relationship Id="rId16" Type="http://schemas.openxmlformats.org/officeDocument/2006/relationships/hyperlink" Target="https://podminky.urs.cz/item/CS_URS_2021_02/181351103" TargetMode="External"/><Relationship Id="rId20" Type="http://schemas.openxmlformats.org/officeDocument/2006/relationships/hyperlink" Target="https://podminky.urs.cz/item/CS_URS_2021_02/275351121" TargetMode="External"/><Relationship Id="rId29" Type="http://schemas.openxmlformats.org/officeDocument/2006/relationships/hyperlink" Target="https://podminky.urs.cz/item/CS_URS_2021_02/877181213" TargetMode="External"/><Relationship Id="rId1" Type="http://schemas.openxmlformats.org/officeDocument/2006/relationships/hyperlink" Target="https://podminky.urs.cz/item/CS_URS_2021_02/113106123" TargetMode="External"/><Relationship Id="rId6" Type="http://schemas.openxmlformats.org/officeDocument/2006/relationships/hyperlink" Target="https://podminky.urs.cz/item/CS_URS_2021_02/132254204" TargetMode="External"/><Relationship Id="rId11" Type="http://schemas.openxmlformats.org/officeDocument/2006/relationships/hyperlink" Target="https://podminky.urs.cz/item/CS_URS_2021_02/167151101" TargetMode="External"/><Relationship Id="rId24" Type="http://schemas.openxmlformats.org/officeDocument/2006/relationships/hyperlink" Target="https://podminky.urs.cz/item/CS_URS_2021_02/451319777" TargetMode="External"/><Relationship Id="rId32" Type="http://schemas.openxmlformats.org/officeDocument/2006/relationships/hyperlink" Target="https://podminky.urs.cz/item/CS_URS_2021_02/997221559" TargetMode="External"/><Relationship Id="rId37" Type="http://schemas.openxmlformats.org/officeDocument/2006/relationships/drawing" Target="../drawings/drawing10.xml"/><Relationship Id="rId5" Type="http://schemas.openxmlformats.org/officeDocument/2006/relationships/hyperlink" Target="https://podminky.urs.cz/item/CS_URS_2021_02/131251100" TargetMode="External"/><Relationship Id="rId15" Type="http://schemas.openxmlformats.org/officeDocument/2006/relationships/hyperlink" Target="https://podminky.urs.cz/item/CS_URS_2021_02/175151101" TargetMode="External"/><Relationship Id="rId23" Type="http://schemas.openxmlformats.org/officeDocument/2006/relationships/hyperlink" Target="https://podminky.urs.cz/item/CS_URS_2021_02/451317777" TargetMode="External"/><Relationship Id="rId28" Type="http://schemas.openxmlformats.org/officeDocument/2006/relationships/hyperlink" Target="https://podminky.urs.cz/item/CS_URS_2021_02/877181201" TargetMode="External"/><Relationship Id="rId36" Type="http://schemas.openxmlformats.org/officeDocument/2006/relationships/hyperlink" Target="https://podminky.urs.cz/item/CS_URS_2021_02/998276101" TargetMode="External"/><Relationship Id="rId10" Type="http://schemas.openxmlformats.org/officeDocument/2006/relationships/hyperlink" Target="https://podminky.urs.cz/item/CS_URS_2021_02/162751115" TargetMode="External"/><Relationship Id="rId19" Type="http://schemas.openxmlformats.org/officeDocument/2006/relationships/hyperlink" Target="https://podminky.urs.cz/item/CS_URS_2021_02/275313711" TargetMode="External"/><Relationship Id="rId31" Type="http://schemas.openxmlformats.org/officeDocument/2006/relationships/hyperlink" Target="https://podminky.urs.cz/item/CS_URS_2021_02/997221551" TargetMode="External"/><Relationship Id="rId4" Type="http://schemas.openxmlformats.org/officeDocument/2006/relationships/hyperlink" Target="https://podminky.urs.cz/item/CS_URS_2021_02/121151113" TargetMode="External"/><Relationship Id="rId9" Type="http://schemas.openxmlformats.org/officeDocument/2006/relationships/hyperlink" Target="https://podminky.urs.cz/item/CS_URS_2021_02/151101111" TargetMode="External"/><Relationship Id="rId14" Type="http://schemas.openxmlformats.org/officeDocument/2006/relationships/hyperlink" Target="https://podminky.urs.cz/item/CS_URS_2021_02/174151101" TargetMode="External"/><Relationship Id="rId22" Type="http://schemas.openxmlformats.org/officeDocument/2006/relationships/hyperlink" Target="https://podminky.urs.cz/item/CS_URS_2021_02/334791112" TargetMode="External"/><Relationship Id="rId27" Type="http://schemas.openxmlformats.org/officeDocument/2006/relationships/hyperlink" Target="https://podminky.urs.cz/item/CS_URS_2021_02/871181141" TargetMode="External"/><Relationship Id="rId30" Type="http://schemas.openxmlformats.org/officeDocument/2006/relationships/hyperlink" Target="https://podminky.urs.cz/item/CS_URS_2021_02/899722113" TargetMode="External"/><Relationship Id="rId35" Type="http://schemas.openxmlformats.org/officeDocument/2006/relationships/hyperlink" Target="https://podminky.urs.cz/item/CS_URS_2021_02/997221615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51101111" TargetMode="External"/><Relationship Id="rId18" Type="http://schemas.openxmlformats.org/officeDocument/2006/relationships/hyperlink" Target="https://podminky.urs.cz/item/CS_URS_2021_02/162751135" TargetMode="External"/><Relationship Id="rId26" Type="http://schemas.openxmlformats.org/officeDocument/2006/relationships/hyperlink" Target="https://podminky.urs.cz/item/CS_URS_2021_02/181411121" TargetMode="External"/><Relationship Id="rId39" Type="http://schemas.openxmlformats.org/officeDocument/2006/relationships/hyperlink" Target="https://podminky.urs.cz/item/CS_URS_2021_02/452353101" TargetMode="External"/><Relationship Id="rId21" Type="http://schemas.openxmlformats.org/officeDocument/2006/relationships/hyperlink" Target="https://podminky.urs.cz/item/CS_URS_2021_02/171251201" TargetMode="External"/><Relationship Id="rId34" Type="http://schemas.openxmlformats.org/officeDocument/2006/relationships/hyperlink" Target="https://podminky.urs.cz/item/CS_URS_2021_02/451319777" TargetMode="External"/><Relationship Id="rId42" Type="http://schemas.openxmlformats.org/officeDocument/2006/relationships/hyperlink" Target="https://podminky.urs.cz/item/CS_URS_2021_02/837372221" TargetMode="External"/><Relationship Id="rId47" Type="http://schemas.openxmlformats.org/officeDocument/2006/relationships/hyperlink" Target="https://podminky.urs.cz/item/CS_URS_2021_02/877355312" TargetMode="External"/><Relationship Id="rId50" Type="http://schemas.openxmlformats.org/officeDocument/2006/relationships/hyperlink" Target="https://podminky.urs.cz/item/CS_URS_2021_02/891372312" TargetMode="External"/><Relationship Id="rId55" Type="http://schemas.openxmlformats.org/officeDocument/2006/relationships/hyperlink" Target="https://podminky.urs.cz/item/CS_URS_2021_02/894414211" TargetMode="External"/><Relationship Id="rId63" Type="http://schemas.openxmlformats.org/officeDocument/2006/relationships/hyperlink" Target="https://podminky.urs.cz/item/CS_URS_2021_02/997221561" TargetMode="External"/><Relationship Id="rId7" Type="http://schemas.openxmlformats.org/officeDocument/2006/relationships/hyperlink" Target="https://podminky.urs.cz/item/CS_URS_2021_02/131251201" TargetMode="External"/><Relationship Id="rId2" Type="http://schemas.openxmlformats.org/officeDocument/2006/relationships/hyperlink" Target="https://podminky.urs.cz/item/CS_URS_2021_02/113107331" TargetMode="External"/><Relationship Id="rId16" Type="http://schemas.openxmlformats.org/officeDocument/2006/relationships/hyperlink" Target="https://podminky.urs.cz/item/CS_URS_2021_02/151101301" TargetMode="External"/><Relationship Id="rId29" Type="http://schemas.openxmlformats.org/officeDocument/2006/relationships/hyperlink" Target="https://podminky.urs.cz/item/CS_URS_2021_02/182351123" TargetMode="External"/><Relationship Id="rId1" Type="http://schemas.openxmlformats.org/officeDocument/2006/relationships/hyperlink" Target="https://podminky.urs.cz/item/CS_URS_2021_02/113106123" TargetMode="External"/><Relationship Id="rId6" Type="http://schemas.openxmlformats.org/officeDocument/2006/relationships/hyperlink" Target="https://podminky.urs.cz/item/CS_URS_2021_02/131251105" TargetMode="External"/><Relationship Id="rId11" Type="http://schemas.openxmlformats.org/officeDocument/2006/relationships/hyperlink" Target="https://podminky.urs.cz/item/CS_URS_2021_02/139001101" TargetMode="External"/><Relationship Id="rId24" Type="http://schemas.openxmlformats.org/officeDocument/2006/relationships/hyperlink" Target="https://podminky.urs.cz/item/CS_URS_2021_02/175151101" TargetMode="External"/><Relationship Id="rId32" Type="http://schemas.openxmlformats.org/officeDocument/2006/relationships/hyperlink" Target="https://podminky.urs.cz/item/CS_URS_2021_02/334791117" TargetMode="External"/><Relationship Id="rId37" Type="http://schemas.openxmlformats.org/officeDocument/2006/relationships/hyperlink" Target="https://podminky.urs.cz/item/CS_URS_2021_02/452313151" TargetMode="External"/><Relationship Id="rId40" Type="http://schemas.openxmlformats.org/officeDocument/2006/relationships/hyperlink" Target="https://podminky.urs.cz/item/CS_URS_2021_02/596211110" TargetMode="External"/><Relationship Id="rId45" Type="http://schemas.openxmlformats.org/officeDocument/2006/relationships/hyperlink" Target="https://podminky.urs.cz/item/CS_URS_2021_02/871374301" TargetMode="External"/><Relationship Id="rId53" Type="http://schemas.openxmlformats.org/officeDocument/2006/relationships/hyperlink" Target="https://podminky.urs.cz/item/CS_URS_2021_02/894411311" TargetMode="External"/><Relationship Id="rId58" Type="http://schemas.openxmlformats.org/officeDocument/2006/relationships/hyperlink" Target="https://podminky.urs.cz/item/CS_URS_2021_02/899104112" TargetMode="External"/><Relationship Id="rId66" Type="http://schemas.openxmlformats.org/officeDocument/2006/relationships/hyperlink" Target="https://podminky.urs.cz/item/CS_URS_2021_02/998276101" TargetMode="External"/><Relationship Id="rId5" Type="http://schemas.openxmlformats.org/officeDocument/2006/relationships/hyperlink" Target="https://podminky.urs.cz/item/CS_URS_2021_02/131251104" TargetMode="External"/><Relationship Id="rId15" Type="http://schemas.openxmlformats.org/officeDocument/2006/relationships/hyperlink" Target="https://podminky.urs.cz/item/CS_URS_2021_02/151101211" TargetMode="External"/><Relationship Id="rId23" Type="http://schemas.openxmlformats.org/officeDocument/2006/relationships/hyperlink" Target="https://podminky.urs.cz/item/CS_URS_2021_02/174151103" TargetMode="External"/><Relationship Id="rId28" Type="http://schemas.openxmlformats.org/officeDocument/2006/relationships/hyperlink" Target="https://podminky.urs.cz/item/CS_URS_2021_02/181951111" TargetMode="External"/><Relationship Id="rId36" Type="http://schemas.openxmlformats.org/officeDocument/2006/relationships/hyperlink" Target="https://podminky.urs.cz/item/CS_URS_2021_02/452311151" TargetMode="External"/><Relationship Id="rId49" Type="http://schemas.openxmlformats.org/officeDocument/2006/relationships/hyperlink" Target="https://podminky.urs.cz/item/CS_URS_2021_02/877375301" TargetMode="External"/><Relationship Id="rId57" Type="http://schemas.openxmlformats.org/officeDocument/2006/relationships/hyperlink" Target="https://podminky.urs.cz/item/CS_URS_2021_02/899103112" TargetMode="External"/><Relationship Id="rId61" Type="http://schemas.openxmlformats.org/officeDocument/2006/relationships/hyperlink" Target="https://podminky.urs.cz/item/CS_URS_2021_02/997221551" TargetMode="External"/><Relationship Id="rId10" Type="http://schemas.openxmlformats.org/officeDocument/2006/relationships/hyperlink" Target="https://podminky.urs.cz/item/CS_URS_2021_02/132254201" TargetMode="External"/><Relationship Id="rId19" Type="http://schemas.openxmlformats.org/officeDocument/2006/relationships/hyperlink" Target="https://podminky.urs.cz/item/CS_URS_2021_02/167151112" TargetMode="External"/><Relationship Id="rId31" Type="http://schemas.openxmlformats.org/officeDocument/2006/relationships/hyperlink" Target="https://podminky.urs.cz/item/CS_URS_2021_02/213141113" TargetMode="External"/><Relationship Id="rId44" Type="http://schemas.openxmlformats.org/officeDocument/2006/relationships/hyperlink" Target="https://podminky.urs.cz/item/CS_URS_2021_02/871373121" TargetMode="External"/><Relationship Id="rId52" Type="http://schemas.openxmlformats.org/officeDocument/2006/relationships/hyperlink" Target="https://podminky.urs.cz/item/CS_URS_2021_02/894411121" TargetMode="External"/><Relationship Id="rId60" Type="http://schemas.openxmlformats.org/officeDocument/2006/relationships/hyperlink" Target="https://podminky.urs.cz/item/CS_URS_2021_02/971052431" TargetMode="External"/><Relationship Id="rId65" Type="http://schemas.openxmlformats.org/officeDocument/2006/relationships/hyperlink" Target="https://podminky.urs.cz/item/CS_URS_2021_02/997221615" TargetMode="External"/><Relationship Id="rId4" Type="http://schemas.openxmlformats.org/officeDocument/2006/relationships/hyperlink" Target="https://podminky.urs.cz/item/CS_URS_2021_02/121151113" TargetMode="External"/><Relationship Id="rId9" Type="http://schemas.openxmlformats.org/officeDocument/2006/relationships/hyperlink" Target="https://podminky.urs.cz/item/CS_URS_2021_02/131351105" TargetMode="External"/><Relationship Id="rId14" Type="http://schemas.openxmlformats.org/officeDocument/2006/relationships/hyperlink" Target="https://podminky.urs.cz/item/CS_URS_2021_02/151101201" TargetMode="External"/><Relationship Id="rId22" Type="http://schemas.openxmlformats.org/officeDocument/2006/relationships/hyperlink" Target="https://podminky.urs.cz/item/CS_URS_2021_02/174151101" TargetMode="External"/><Relationship Id="rId27" Type="http://schemas.openxmlformats.org/officeDocument/2006/relationships/hyperlink" Target="https://podminky.urs.cz/item/CS_URS_2021_02/181411122" TargetMode="External"/><Relationship Id="rId30" Type="http://schemas.openxmlformats.org/officeDocument/2006/relationships/hyperlink" Target="https://podminky.urs.cz/item/CS_URS_2021_02/211531111" TargetMode="External"/><Relationship Id="rId35" Type="http://schemas.openxmlformats.org/officeDocument/2006/relationships/hyperlink" Target="https://podminky.urs.cz/item/CS_URS_2021_02/451573111" TargetMode="External"/><Relationship Id="rId43" Type="http://schemas.openxmlformats.org/officeDocument/2006/relationships/hyperlink" Target="https://podminky.urs.cz/item/CS_URS_2021_02/857371131" TargetMode="External"/><Relationship Id="rId48" Type="http://schemas.openxmlformats.org/officeDocument/2006/relationships/hyperlink" Target="https://podminky.urs.cz/item/CS_URS_2021_02/877375211" TargetMode="External"/><Relationship Id="rId56" Type="http://schemas.openxmlformats.org/officeDocument/2006/relationships/hyperlink" Target="https://podminky.urs.cz/item/CS_URS_2021_02/899102112" TargetMode="External"/><Relationship Id="rId64" Type="http://schemas.openxmlformats.org/officeDocument/2006/relationships/hyperlink" Target="https://podminky.urs.cz/item/CS_URS_2021_02/997221569" TargetMode="External"/><Relationship Id="rId8" Type="http://schemas.openxmlformats.org/officeDocument/2006/relationships/hyperlink" Target="https://podminky.urs.cz/item/CS_URS_2021_02/131351104" TargetMode="External"/><Relationship Id="rId51" Type="http://schemas.openxmlformats.org/officeDocument/2006/relationships/hyperlink" Target="https://podminky.urs.cz/item/CS_URS_2021_02/894118001" TargetMode="External"/><Relationship Id="rId3" Type="http://schemas.openxmlformats.org/officeDocument/2006/relationships/hyperlink" Target="https://podminky.urs.cz/item/CS_URS_2021_02/119001421" TargetMode="External"/><Relationship Id="rId12" Type="http://schemas.openxmlformats.org/officeDocument/2006/relationships/hyperlink" Target="https://podminky.urs.cz/item/CS_URS_2021_02/151101101" TargetMode="External"/><Relationship Id="rId17" Type="http://schemas.openxmlformats.org/officeDocument/2006/relationships/hyperlink" Target="https://podminky.urs.cz/item/CS_URS_2021_02/151101311" TargetMode="External"/><Relationship Id="rId25" Type="http://schemas.openxmlformats.org/officeDocument/2006/relationships/hyperlink" Target="https://podminky.urs.cz/item/CS_URS_2021_02/181351003" TargetMode="External"/><Relationship Id="rId33" Type="http://schemas.openxmlformats.org/officeDocument/2006/relationships/hyperlink" Target="https://podminky.urs.cz/item/CS_URS_2021_02/451317777" TargetMode="External"/><Relationship Id="rId38" Type="http://schemas.openxmlformats.org/officeDocument/2006/relationships/hyperlink" Target="https://podminky.urs.cz/item/CS_URS_2021_02/452351101" TargetMode="External"/><Relationship Id="rId46" Type="http://schemas.openxmlformats.org/officeDocument/2006/relationships/hyperlink" Target="https://podminky.urs.cz/item/CS_URS_2021_02/877355310" TargetMode="External"/><Relationship Id="rId59" Type="http://schemas.openxmlformats.org/officeDocument/2006/relationships/hyperlink" Target="https://podminky.urs.cz/item/CS_URS_2021_02/899623161" TargetMode="External"/><Relationship Id="rId67" Type="http://schemas.openxmlformats.org/officeDocument/2006/relationships/drawing" Target="../drawings/drawing2.xml"/><Relationship Id="rId20" Type="http://schemas.openxmlformats.org/officeDocument/2006/relationships/hyperlink" Target="https://podminky.urs.cz/item/CS_URS_2021_02/171201221" TargetMode="External"/><Relationship Id="rId41" Type="http://schemas.openxmlformats.org/officeDocument/2006/relationships/hyperlink" Target="https://podminky.urs.cz/item/CS_URS_2021_02/831372121" TargetMode="External"/><Relationship Id="rId54" Type="http://schemas.openxmlformats.org/officeDocument/2006/relationships/hyperlink" Target="https://podminky.urs.cz/item/CS_URS_2021_02/894412411" TargetMode="External"/><Relationship Id="rId62" Type="http://schemas.openxmlformats.org/officeDocument/2006/relationships/hyperlink" Target="https://podminky.urs.cz/item/CS_URS_2021_02/997221559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51101101" TargetMode="External"/><Relationship Id="rId13" Type="http://schemas.openxmlformats.org/officeDocument/2006/relationships/hyperlink" Target="https://podminky.urs.cz/item/CS_URS_2021_02/171251201" TargetMode="External"/><Relationship Id="rId18" Type="http://schemas.openxmlformats.org/officeDocument/2006/relationships/hyperlink" Target="https://podminky.urs.cz/item/CS_URS_2021_02/225211116" TargetMode="External"/><Relationship Id="rId26" Type="http://schemas.openxmlformats.org/officeDocument/2006/relationships/hyperlink" Target="https://podminky.urs.cz/item/CS_URS_2021_02/596211110" TargetMode="External"/><Relationship Id="rId39" Type="http://schemas.openxmlformats.org/officeDocument/2006/relationships/hyperlink" Target="https://podminky.urs.cz/item/CS_URS_2021_02/724249214" TargetMode="External"/><Relationship Id="rId3" Type="http://schemas.openxmlformats.org/officeDocument/2006/relationships/hyperlink" Target="https://podminky.urs.cz/item/CS_URS_2021_02/119001405" TargetMode="External"/><Relationship Id="rId21" Type="http://schemas.openxmlformats.org/officeDocument/2006/relationships/hyperlink" Target="https://podminky.urs.cz/item/CS_URS_2021_02/275351122" TargetMode="External"/><Relationship Id="rId34" Type="http://schemas.openxmlformats.org/officeDocument/2006/relationships/hyperlink" Target="https://podminky.urs.cz/item/CS_URS_2021_02/997221559" TargetMode="External"/><Relationship Id="rId7" Type="http://schemas.openxmlformats.org/officeDocument/2006/relationships/hyperlink" Target="https://podminky.urs.cz/item/CS_URS_2021_02/139001101" TargetMode="External"/><Relationship Id="rId12" Type="http://schemas.openxmlformats.org/officeDocument/2006/relationships/hyperlink" Target="https://podminky.urs.cz/item/CS_URS_2021_02/171201221" TargetMode="External"/><Relationship Id="rId17" Type="http://schemas.openxmlformats.org/officeDocument/2006/relationships/hyperlink" Target="https://podminky.urs.cz/item/CS_URS_2021_02/181411121" TargetMode="External"/><Relationship Id="rId25" Type="http://schemas.openxmlformats.org/officeDocument/2006/relationships/hyperlink" Target="https://podminky.urs.cz/item/CS_URS_2021_02/451573111" TargetMode="External"/><Relationship Id="rId33" Type="http://schemas.openxmlformats.org/officeDocument/2006/relationships/hyperlink" Target="https://podminky.urs.cz/item/CS_URS_2021_02/997221551" TargetMode="External"/><Relationship Id="rId38" Type="http://schemas.openxmlformats.org/officeDocument/2006/relationships/hyperlink" Target="https://podminky.urs.cz/item/CS_URS_2021_02/998276101" TargetMode="External"/><Relationship Id="rId2" Type="http://schemas.openxmlformats.org/officeDocument/2006/relationships/hyperlink" Target="https://podminky.urs.cz/item/CS_URS_2021_02/113107331" TargetMode="External"/><Relationship Id="rId16" Type="http://schemas.openxmlformats.org/officeDocument/2006/relationships/hyperlink" Target="https://podminky.urs.cz/item/CS_URS_2021_02/181351103" TargetMode="External"/><Relationship Id="rId20" Type="http://schemas.openxmlformats.org/officeDocument/2006/relationships/hyperlink" Target="https://podminky.urs.cz/item/CS_URS_2021_02/275351121" TargetMode="External"/><Relationship Id="rId29" Type="http://schemas.openxmlformats.org/officeDocument/2006/relationships/hyperlink" Target="https://podminky.urs.cz/item/CS_URS_2021_02/877181212" TargetMode="External"/><Relationship Id="rId41" Type="http://schemas.openxmlformats.org/officeDocument/2006/relationships/drawing" Target="../drawings/drawing3.xml"/><Relationship Id="rId1" Type="http://schemas.openxmlformats.org/officeDocument/2006/relationships/hyperlink" Target="https://podminky.urs.cz/item/CS_URS_2021_02/113106123" TargetMode="External"/><Relationship Id="rId6" Type="http://schemas.openxmlformats.org/officeDocument/2006/relationships/hyperlink" Target="https://podminky.urs.cz/item/CS_URS_2021_02/132254204" TargetMode="External"/><Relationship Id="rId11" Type="http://schemas.openxmlformats.org/officeDocument/2006/relationships/hyperlink" Target="https://podminky.urs.cz/item/CS_URS_2021_02/167151101" TargetMode="External"/><Relationship Id="rId24" Type="http://schemas.openxmlformats.org/officeDocument/2006/relationships/hyperlink" Target="https://podminky.urs.cz/item/CS_URS_2021_02/451319777" TargetMode="External"/><Relationship Id="rId32" Type="http://schemas.openxmlformats.org/officeDocument/2006/relationships/hyperlink" Target="https://podminky.urs.cz/item/CS_URS_2021_02/899722113" TargetMode="External"/><Relationship Id="rId37" Type="http://schemas.openxmlformats.org/officeDocument/2006/relationships/hyperlink" Target="https://podminky.urs.cz/item/CS_URS_2021_02/997221615" TargetMode="External"/><Relationship Id="rId40" Type="http://schemas.openxmlformats.org/officeDocument/2006/relationships/hyperlink" Target="https://podminky.urs.cz/item/CS_URS_2021_02/998724101" TargetMode="External"/><Relationship Id="rId5" Type="http://schemas.openxmlformats.org/officeDocument/2006/relationships/hyperlink" Target="https://podminky.urs.cz/item/CS_URS_2021_02/131251100" TargetMode="External"/><Relationship Id="rId15" Type="http://schemas.openxmlformats.org/officeDocument/2006/relationships/hyperlink" Target="https://podminky.urs.cz/item/CS_URS_2021_02/175151101" TargetMode="External"/><Relationship Id="rId23" Type="http://schemas.openxmlformats.org/officeDocument/2006/relationships/hyperlink" Target="https://podminky.urs.cz/item/CS_URS_2021_02/451317777" TargetMode="External"/><Relationship Id="rId28" Type="http://schemas.openxmlformats.org/officeDocument/2006/relationships/hyperlink" Target="https://podminky.urs.cz/item/CS_URS_2021_02/877181201" TargetMode="External"/><Relationship Id="rId36" Type="http://schemas.openxmlformats.org/officeDocument/2006/relationships/hyperlink" Target="https://podminky.urs.cz/item/CS_URS_2021_02/997221569" TargetMode="External"/><Relationship Id="rId10" Type="http://schemas.openxmlformats.org/officeDocument/2006/relationships/hyperlink" Target="https://podminky.urs.cz/item/CS_URS_2021_02/162751115" TargetMode="External"/><Relationship Id="rId19" Type="http://schemas.openxmlformats.org/officeDocument/2006/relationships/hyperlink" Target="https://podminky.urs.cz/item/CS_URS_2021_02/275313711" TargetMode="External"/><Relationship Id="rId31" Type="http://schemas.openxmlformats.org/officeDocument/2006/relationships/hyperlink" Target="https://podminky.urs.cz/item/CS_URS_2021_02/891186131" TargetMode="External"/><Relationship Id="rId4" Type="http://schemas.openxmlformats.org/officeDocument/2006/relationships/hyperlink" Target="https://podminky.urs.cz/item/CS_URS_2021_02/121151113" TargetMode="External"/><Relationship Id="rId9" Type="http://schemas.openxmlformats.org/officeDocument/2006/relationships/hyperlink" Target="https://podminky.urs.cz/item/CS_URS_2021_02/151101111" TargetMode="External"/><Relationship Id="rId14" Type="http://schemas.openxmlformats.org/officeDocument/2006/relationships/hyperlink" Target="https://podminky.urs.cz/item/CS_URS_2021_02/174151101" TargetMode="External"/><Relationship Id="rId22" Type="http://schemas.openxmlformats.org/officeDocument/2006/relationships/hyperlink" Target="https://podminky.urs.cz/item/CS_URS_2021_02/334791112" TargetMode="External"/><Relationship Id="rId27" Type="http://schemas.openxmlformats.org/officeDocument/2006/relationships/hyperlink" Target="https://podminky.urs.cz/item/CS_URS_2021_02/871181141" TargetMode="External"/><Relationship Id="rId30" Type="http://schemas.openxmlformats.org/officeDocument/2006/relationships/hyperlink" Target="https://podminky.urs.cz/item/CS_URS_2021_02/877181213" TargetMode="External"/><Relationship Id="rId35" Type="http://schemas.openxmlformats.org/officeDocument/2006/relationships/hyperlink" Target="https://podminky.urs.cz/item/CS_URS_2021_02/99722156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32254204" TargetMode="External"/><Relationship Id="rId18" Type="http://schemas.openxmlformats.org/officeDocument/2006/relationships/hyperlink" Target="https://podminky.urs.cz/item/CS_URS_2021_02/151101211" TargetMode="External"/><Relationship Id="rId26" Type="http://schemas.openxmlformats.org/officeDocument/2006/relationships/hyperlink" Target="https://podminky.urs.cz/item/CS_URS_2021_02/174151103" TargetMode="External"/><Relationship Id="rId39" Type="http://schemas.openxmlformats.org/officeDocument/2006/relationships/hyperlink" Target="https://podminky.urs.cz/item/CS_URS_2021_02/452112111" TargetMode="External"/><Relationship Id="rId21" Type="http://schemas.openxmlformats.org/officeDocument/2006/relationships/hyperlink" Target="https://podminky.urs.cz/item/CS_URS_2021_02/162751135" TargetMode="External"/><Relationship Id="rId34" Type="http://schemas.openxmlformats.org/officeDocument/2006/relationships/hyperlink" Target="https://podminky.urs.cz/item/CS_URS_2021_02/211971122" TargetMode="External"/><Relationship Id="rId42" Type="http://schemas.openxmlformats.org/officeDocument/2006/relationships/hyperlink" Target="https://podminky.urs.cz/item/CS_URS_2021_02/452351101" TargetMode="External"/><Relationship Id="rId47" Type="http://schemas.openxmlformats.org/officeDocument/2006/relationships/hyperlink" Target="https://podminky.urs.cz/item/CS_URS_2021_02/573211112" TargetMode="External"/><Relationship Id="rId50" Type="http://schemas.openxmlformats.org/officeDocument/2006/relationships/hyperlink" Target="https://podminky.urs.cz/item/CS_URS_2021_02/857371131" TargetMode="External"/><Relationship Id="rId55" Type="http://schemas.openxmlformats.org/officeDocument/2006/relationships/hyperlink" Target="https://podminky.urs.cz/item/CS_URS_2021_02/877375211" TargetMode="External"/><Relationship Id="rId63" Type="http://schemas.openxmlformats.org/officeDocument/2006/relationships/hyperlink" Target="https://podminky.urs.cz/item/CS_URS_2021_02/899102112" TargetMode="External"/><Relationship Id="rId68" Type="http://schemas.openxmlformats.org/officeDocument/2006/relationships/hyperlink" Target="https://podminky.urs.cz/item/CS_URS_2021_02/919735111" TargetMode="External"/><Relationship Id="rId76" Type="http://schemas.openxmlformats.org/officeDocument/2006/relationships/hyperlink" Target="https://podminky.urs.cz/item/CS_URS_2021_02/997221645" TargetMode="External"/><Relationship Id="rId7" Type="http://schemas.openxmlformats.org/officeDocument/2006/relationships/hyperlink" Target="https://podminky.urs.cz/item/CS_URS_2021_02/121151113" TargetMode="External"/><Relationship Id="rId71" Type="http://schemas.openxmlformats.org/officeDocument/2006/relationships/hyperlink" Target="https://podminky.urs.cz/item/CS_URS_2021_02/997221551" TargetMode="External"/><Relationship Id="rId2" Type="http://schemas.openxmlformats.org/officeDocument/2006/relationships/hyperlink" Target="https://podminky.urs.cz/item/CS_URS_2021_02/113107341" TargetMode="External"/><Relationship Id="rId16" Type="http://schemas.openxmlformats.org/officeDocument/2006/relationships/hyperlink" Target="https://podminky.urs.cz/item/CS_URS_2021_02/151101112" TargetMode="External"/><Relationship Id="rId29" Type="http://schemas.openxmlformats.org/officeDocument/2006/relationships/hyperlink" Target="https://podminky.urs.cz/item/CS_URS_2021_02/181411121" TargetMode="External"/><Relationship Id="rId11" Type="http://schemas.openxmlformats.org/officeDocument/2006/relationships/hyperlink" Target="https://podminky.urs.cz/item/CS_URS_2021_02/131351104" TargetMode="External"/><Relationship Id="rId24" Type="http://schemas.openxmlformats.org/officeDocument/2006/relationships/hyperlink" Target="https://podminky.urs.cz/item/CS_URS_2021_02/171251201" TargetMode="External"/><Relationship Id="rId32" Type="http://schemas.openxmlformats.org/officeDocument/2006/relationships/hyperlink" Target="https://podminky.urs.cz/item/CS_URS_2021_02/182351123" TargetMode="External"/><Relationship Id="rId37" Type="http://schemas.openxmlformats.org/officeDocument/2006/relationships/hyperlink" Target="https://podminky.urs.cz/item/CS_URS_2021_02/334791117" TargetMode="External"/><Relationship Id="rId40" Type="http://schemas.openxmlformats.org/officeDocument/2006/relationships/hyperlink" Target="https://podminky.urs.cz/item/CS_URS_2021_02/452311151" TargetMode="External"/><Relationship Id="rId45" Type="http://schemas.openxmlformats.org/officeDocument/2006/relationships/hyperlink" Target="https://podminky.urs.cz/item/CS_URS_2021_02/564861111" TargetMode="External"/><Relationship Id="rId53" Type="http://schemas.openxmlformats.org/officeDocument/2006/relationships/hyperlink" Target="https://podminky.urs.cz/item/CS_URS_2021_02/871374301" TargetMode="External"/><Relationship Id="rId58" Type="http://schemas.openxmlformats.org/officeDocument/2006/relationships/hyperlink" Target="https://podminky.urs.cz/item/CS_URS_2021_02/894118001" TargetMode="External"/><Relationship Id="rId66" Type="http://schemas.openxmlformats.org/officeDocument/2006/relationships/hyperlink" Target="https://podminky.urs.cz/item/CS_URS_2021_02/899623161" TargetMode="External"/><Relationship Id="rId74" Type="http://schemas.openxmlformats.org/officeDocument/2006/relationships/hyperlink" Target="https://podminky.urs.cz/item/CS_URS_2021_02/997221569" TargetMode="External"/><Relationship Id="rId79" Type="http://schemas.openxmlformats.org/officeDocument/2006/relationships/drawing" Target="../drawings/drawing5.xml"/><Relationship Id="rId5" Type="http://schemas.openxmlformats.org/officeDocument/2006/relationships/hyperlink" Target="https://podminky.urs.cz/item/CS_URS_2021_02/119001401" TargetMode="External"/><Relationship Id="rId61" Type="http://schemas.openxmlformats.org/officeDocument/2006/relationships/hyperlink" Target="https://podminky.urs.cz/item/CS_URS_2021_02/894412411" TargetMode="External"/><Relationship Id="rId10" Type="http://schemas.openxmlformats.org/officeDocument/2006/relationships/hyperlink" Target="https://podminky.urs.cz/item/CS_URS_2021_02/131251201" TargetMode="External"/><Relationship Id="rId19" Type="http://schemas.openxmlformats.org/officeDocument/2006/relationships/hyperlink" Target="https://podminky.urs.cz/item/CS_URS_2021_02/151101301" TargetMode="External"/><Relationship Id="rId31" Type="http://schemas.openxmlformats.org/officeDocument/2006/relationships/hyperlink" Target="https://podminky.urs.cz/item/CS_URS_2021_02/181951111" TargetMode="External"/><Relationship Id="rId44" Type="http://schemas.openxmlformats.org/officeDocument/2006/relationships/hyperlink" Target="https://podminky.urs.cz/item/CS_URS_2021_02/564851111" TargetMode="External"/><Relationship Id="rId52" Type="http://schemas.openxmlformats.org/officeDocument/2006/relationships/hyperlink" Target="https://podminky.urs.cz/item/CS_URS_2021_02/871373121" TargetMode="External"/><Relationship Id="rId60" Type="http://schemas.openxmlformats.org/officeDocument/2006/relationships/hyperlink" Target="https://podminky.urs.cz/item/CS_URS_2021_02/894411311" TargetMode="External"/><Relationship Id="rId65" Type="http://schemas.openxmlformats.org/officeDocument/2006/relationships/hyperlink" Target="https://podminky.urs.cz/item/CS_URS_2021_02/899104112" TargetMode="External"/><Relationship Id="rId73" Type="http://schemas.openxmlformats.org/officeDocument/2006/relationships/hyperlink" Target="https://podminky.urs.cz/item/CS_URS_2021_02/997221561" TargetMode="External"/><Relationship Id="rId78" Type="http://schemas.openxmlformats.org/officeDocument/2006/relationships/hyperlink" Target="https://podminky.urs.cz/item/CS_URS_2021_02/998276101" TargetMode="External"/><Relationship Id="rId4" Type="http://schemas.openxmlformats.org/officeDocument/2006/relationships/hyperlink" Target="https://podminky.urs.cz/item/CS_URS_2021_02/113202111" TargetMode="External"/><Relationship Id="rId9" Type="http://schemas.openxmlformats.org/officeDocument/2006/relationships/hyperlink" Target="https://podminky.urs.cz/item/CS_URS_2021_02/131251106" TargetMode="External"/><Relationship Id="rId14" Type="http://schemas.openxmlformats.org/officeDocument/2006/relationships/hyperlink" Target="https://podminky.urs.cz/item/CS_URS_2021_02/139001101" TargetMode="External"/><Relationship Id="rId22" Type="http://schemas.openxmlformats.org/officeDocument/2006/relationships/hyperlink" Target="https://podminky.urs.cz/item/CS_URS_2021_02/167151112" TargetMode="External"/><Relationship Id="rId27" Type="http://schemas.openxmlformats.org/officeDocument/2006/relationships/hyperlink" Target="https://podminky.urs.cz/item/CS_URS_2021_02/175151101" TargetMode="External"/><Relationship Id="rId30" Type="http://schemas.openxmlformats.org/officeDocument/2006/relationships/hyperlink" Target="https://podminky.urs.cz/item/CS_URS_2021_02/181411123" TargetMode="External"/><Relationship Id="rId35" Type="http://schemas.openxmlformats.org/officeDocument/2006/relationships/hyperlink" Target="https://podminky.urs.cz/item/CS_URS_2021_02/213141113" TargetMode="External"/><Relationship Id="rId43" Type="http://schemas.openxmlformats.org/officeDocument/2006/relationships/hyperlink" Target="https://podminky.urs.cz/item/CS_URS_2021_02/452353101" TargetMode="External"/><Relationship Id="rId48" Type="http://schemas.openxmlformats.org/officeDocument/2006/relationships/hyperlink" Target="https://podminky.urs.cz/item/CS_URS_2021_02/577134211" TargetMode="External"/><Relationship Id="rId56" Type="http://schemas.openxmlformats.org/officeDocument/2006/relationships/hyperlink" Target="https://podminky.urs.cz/item/CS_URS_2021_02/877375301" TargetMode="External"/><Relationship Id="rId64" Type="http://schemas.openxmlformats.org/officeDocument/2006/relationships/hyperlink" Target="https://podminky.urs.cz/item/CS_URS_2021_02/899103112" TargetMode="External"/><Relationship Id="rId69" Type="http://schemas.openxmlformats.org/officeDocument/2006/relationships/hyperlink" Target="https://podminky.urs.cz/item/CS_URS_2021_02/919794441" TargetMode="External"/><Relationship Id="rId77" Type="http://schemas.openxmlformats.org/officeDocument/2006/relationships/hyperlink" Target="https://podminky.urs.cz/item/CS_URS_2021_02/997221655" TargetMode="External"/><Relationship Id="rId8" Type="http://schemas.openxmlformats.org/officeDocument/2006/relationships/hyperlink" Target="https://podminky.urs.cz/item/CS_URS_2021_02/131251104" TargetMode="External"/><Relationship Id="rId51" Type="http://schemas.openxmlformats.org/officeDocument/2006/relationships/hyperlink" Target="https://podminky.urs.cz/item/CS_URS_2021_02/871313121" TargetMode="External"/><Relationship Id="rId72" Type="http://schemas.openxmlformats.org/officeDocument/2006/relationships/hyperlink" Target="https://podminky.urs.cz/item/CS_URS_2021_02/997221559" TargetMode="External"/><Relationship Id="rId3" Type="http://schemas.openxmlformats.org/officeDocument/2006/relationships/hyperlink" Target="https://podminky.urs.cz/item/CS_URS_2021_02/113154122" TargetMode="External"/><Relationship Id="rId12" Type="http://schemas.openxmlformats.org/officeDocument/2006/relationships/hyperlink" Target="https://podminky.urs.cz/item/CS_URS_2021_02/131351106" TargetMode="External"/><Relationship Id="rId17" Type="http://schemas.openxmlformats.org/officeDocument/2006/relationships/hyperlink" Target="https://podminky.urs.cz/item/CS_URS_2021_02/151101201" TargetMode="External"/><Relationship Id="rId25" Type="http://schemas.openxmlformats.org/officeDocument/2006/relationships/hyperlink" Target="https://podminky.urs.cz/item/CS_URS_2021_02/174151101" TargetMode="External"/><Relationship Id="rId33" Type="http://schemas.openxmlformats.org/officeDocument/2006/relationships/hyperlink" Target="https://podminky.urs.cz/item/CS_URS_2021_02/211531111" TargetMode="External"/><Relationship Id="rId38" Type="http://schemas.openxmlformats.org/officeDocument/2006/relationships/hyperlink" Target="https://podminky.urs.cz/item/CS_URS_2021_02/451573111" TargetMode="External"/><Relationship Id="rId46" Type="http://schemas.openxmlformats.org/officeDocument/2006/relationships/hyperlink" Target="https://podminky.urs.cz/item/CS_URS_2021_02/565135101" TargetMode="External"/><Relationship Id="rId59" Type="http://schemas.openxmlformats.org/officeDocument/2006/relationships/hyperlink" Target="https://podminky.urs.cz/item/CS_URS_2021_02/894411121" TargetMode="External"/><Relationship Id="rId67" Type="http://schemas.openxmlformats.org/officeDocument/2006/relationships/hyperlink" Target="https://podminky.urs.cz/item/CS_URS_2021_02/916131213" TargetMode="External"/><Relationship Id="rId20" Type="http://schemas.openxmlformats.org/officeDocument/2006/relationships/hyperlink" Target="https://podminky.urs.cz/item/CS_URS_2021_02/151101311" TargetMode="External"/><Relationship Id="rId41" Type="http://schemas.openxmlformats.org/officeDocument/2006/relationships/hyperlink" Target="https://podminky.urs.cz/item/CS_URS_2021_02/452313151" TargetMode="External"/><Relationship Id="rId54" Type="http://schemas.openxmlformats.org/officeDocument/2006/relationships/hyperlink" Target="https://podminky.urs.cz/item/CS_URS_2021_02/877355310" TargetMode="External"/><Relationship Id="rId62" Type="http://schemas.openxmlformats.org/officeDocument/2006/relationships/hyperlink" Target="https://podminky.urs.cz/item/CS_URS_2021_02/894414211" TargetMode="External"/><Relationship Id="rId70" Type="http://schemas.openxmlformats.org/officeDocument/2006/relationships/hyperlink" Target="https://podminky.urs.cz/item/CS_URS_2021_02/971052431" TargetMode="External"/><Relationship Id="rId75" Type="http://schemas.openxmlformats.org/officeDocument/2006/relationships/hyperlink" Target="https://podminky.urs.cz/item/CS_URS_2021_02/997221615" TargetMode="External"/><Relationship Id="rId1" Type="http://schemas.openxmlformats.org/officeDocument/2006/relationships/hyperlink" Target="https://podminky.urs.cz/item/CS_URS_2021_02/113107324" TargetMode="External"/><Relationship Id="rId6" Type="http://schemas.openxmlformats.org/officeDocument/2006/relationships/hyperlink" Target="https://podminky.urs.cz/item/CS_URS_2021_02/121151103" TargetMode="External"/><Relationship Id="rId15" Type="http://schemas.openxmlformats.org/officeDocument/2006/relationships/hyperlink" Target="https://podminky.urs.cz/item/CS_URS_2021_02/151101102" TargetMode="External"/><Relationship Id="rId23" Type="http://schemas.openxmlformats.org/officeDocument/2006/relationships/hyperlink" Target="https://podminky.urs.cz/item/CS_URS_2021_02/171201221" TargetMode="External"/><Relationship Id="rId28" Type="http://schemas.openxmlformats.org/officeDocument/2006/relationships/hyperlink" Target="https://podminky.urs.cz/item/CS_URS_2021_02/181351003" TargetMode="External"/><Relationship Id="rId36" Type="http://schemas.openxmlformats.org/officeDocument/2006/relationships/hyperlink" Target="https://podminky.urs.cz/item/CS_URS_2021_02/334791114" TargetMode="External"/><Relationship Id="rId49" Type="http://schemas.openxmlformats.org/officeDocument/2006/relationships/hyperlink" Target="https://podminky.urs.cz/item/CS_URS_2021_02/599142111" TargetMode="External"/><Relationship Id="rId57" Type="http://schemas.openxmlformats.org/officeDocument/2006/relationships/hyperlink" Target="https://podminky.urs.cz/item/CS_URS_2021_02/891372312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67151101" TargetMode="External"/><Relationship Id="rId13" Type="http://schemas.openxmlformats.org/officeDocument/2006/relationships/hyperlink" Target="https://podminky.urs.cz/item/CS_URS_2021_02/225511116" TargetMode="External"/><Relationship Id="rId18" Type="http://schemas.openxmlformats.org/officeDocument/2006/relationships/hyperlink" Target="https://podminky.urs.cz/item/CS_URS_2021_02/334791114" TargetMode="External"/><Relationship Id="rId26" Type="http://schemas.openxmlformats.org/officeDocument/2006/relationships/hyperlink" Target="https://podminky.urs.cz/item/CS_URS_2021_02/877181213" TargetMode="External"/><Relationship Id="rId3" Type="http://schemas.openxmlformats.org/officeDocument/2006/relationships/hyperlink" Target="https://podminky.urs.cz/item/CS_URS_2021_02/151101201" TargetMode="External"/><Relationship Id="rId21" Type="http://schemas.openxmlformats.org/officeDocument/2006/relationships/hyperlink" Target="https://podminky.urs.cz/item/CS_URS_2021_02/452311151" TargetMode="External"/><Relationship Id="rId34" Type="http://schemas.openxmlformats.org/officeDocument/2006/relationships/hyperlink" Target="https://podminky.urs.cz/item/CS_URS_2021_02/998724101" TargetMode="External"/><Relationship Id="rId7" Type="http://schemas.openxmlformats.org/officeDocument/2006/relationships/hyperlink" Target="https://podminky.urs.cz/item/CS_URS_2021_02/162751115" TargetMode="External"/><Relationship Id="rId12" Type="http://schemas.openxmlformats.org/officeDocument/2006/relationships/hyperlink" Target="https://podminky.urs.cz/item/CS_URS_2021_02/225211116" TargetMode="External"/><Relationship Id="rId17" Type="http://schemas.openxmlformats.org/officeDocument/2006/relationships/hyperlink" Target="https://podminky.urs.cz/item/CS_URS_2021_02/334791112" TargetMode="External"/><Relationship Id="rId25" Type="http://schemas.openxmlformats.org/officeDocument/2006/relationships/hyperlink" Target="https://podminky.urs.cz/item/CS_URS_2021_02/877181212" TargetMode="External"/><Relationship Id="rId33" Type="http://schemas.openxmlformats.org/officeDocument/2006/relationships/hyperlink" Target="https://podminky.urs.cz/item/CS_URS_2021_02/724249214" TargetMode="External"/><Relationship Id="rId2" Type="http://schemas.openxmlformats.org/officeDocument/2006/relationships/hyperlink" Target="https://podminky.urs.cz/item/CS_URS_2021_02/131251202" TargetMode="External"/><Relationship Id="rId16" Type="http://schemas.openxmlformats.org/officeDocument/2006/relationships/hyperlink" Target="https://podminky.urs.cz/item/CS_URS_2021_02/275351122" TargetMode="External"/><Relationship Id="rId20" Type="http://schemas.openxmlformats.org/officeDocument/2006/relationships/hyperlink" Target="https://podminky.urs.cz/item/CS_URS_2021_02/452112111" TargetMode="External"/><Relationship Id="rId29" Type="http://schemas.openxmlformats.org/officeDocument/2006/relationships/hyperlink" Target="https://podminky.urs.cz/item/CS_URS_2021_02/894414211" TargetMode="External"/><Relationship Id="rId1" Type="http://schemas.openxmlformats.org/officeDocument/2006/relationships/hyperlink" Target="https://podminky.urs.cz/item/CS_URS_2021_02/131251100" TargetMode="External"/><Relationship Id="rId6" Type="http://schemas.openxmlformats.org/officeDocument/2006/relationships/hyperlink" Target="https://podminky.urs.cz/item/CS_URS_2021_02/151101311" TargetMode="External"/><Relationship Id="rId11" Type="http://schemas.openxmlformats.org/officeDocument/2006/relationships/hyperlink" Target="https://podminky.urs.cz/item/CS_URS_2021_02/174151101" TargetMode="External"/><Relationship Id="rId24" Type="http://schemas.openxmlformats.org/officeDocument/2006/relationships/hyperlink" Target="https://podminky.urs.cz/item/CS_URS_2021_02/877181201" TargetMode="External"/><Relationship Id="rId32" Type="http://schemas.openxmlformats.org/officeDocument/2006/relationships/hyperlink" Target="https://podminky.urs.cz/item/CS_URS_2021_02/998276101" TargetMode="External"/><Relationship Id="rId5" Type="http://schemas.openxmlformats.org/officeDocument/2006/relationships/hyperlink" Target="https://podminky.urs.cz/item/CS_URS_2021_02/151101301" TargetMode="External"/><Relationship Id="rId15" Type="http://schemas.openxmlformats.org/officeDocument/2006/relationships/hyperlink" Target="https://podminky.urs.cz/item/CS_URS_2021_02/275351121" TargetMode="External"/><Relationship Id="rId23" Type="http://schemas.openxmlformats.org/officeDocument/2006/relationships/hyperlink" Target="https://podminky.urs.cz/item/CS_URS_2021_02/871181141" TargetMode="External"/><Relationship Id="rId28" Type="http://schemas.openxmlformats.org/officeDocument/2006/relationships/hyperlink" Target="https://podminky.urs.cz/item/CS_URS_2021_02/894411311" TargetMode="External"/><Relationship Id="rId10" Type="http://schemas.openxmlformats.org/officeDocument/2006/relationships/hyperlink" Target="https://podminky.urs.cz/item/CS_URS_2021_02/171251201" TargetMode="External"/><Relationship Id="rId19" Type="http://schemas.openxmlformats.org/officeDocument/2006/relationships/hyperlink" Target="https://podminky.urs.cz/item/CS_URS_2021_02/451573111" TargetMode="External"/><Relationship Id="rId31" Type="http://schemas.openxmlformats.org/officeDocument/2006/relationships/hyperlink" Target="https://podminky.urs.cz/item/CS_URS_2021_02/899722113" TargetMode="External"/><Relationship Id="rId4" Type="http://schemas.openxmlformats.org/officeDocument/2006/relationships/hyperlink" Target="https://podminky.urs.cz/item/CS_URS_2021_02/151101211" TargetMode="External"/><Relationship Id="rId9" Type="http://schemas.openxmlformats.org/officeDocument/2006/relationships/hyperlink" Target="https://podminky.urs.cz/item/CS_URS_2021_02/171201221" TargetMode="External"/><Relationship Id="rId14" Type="http://schemas.openxmlformats.org/officeDocument/2006/relationships/hyperlink" Target="https://podminky.urs.cz/item/CS_URS_2021_02/275313711" TargetMode="External"/><Relationship Id="rId22" Type="http://schemas.openxmlformats.org/officeDocument/2006/relationships/hyperlink" Target="https://podminky.urs.cz/item/CS_URS_2021_02/452351101" TargetMode="External"/><Relationship Id="rId27" Type="http://schemas.openxmlformats.org/officeDocument/2006/relationships/hyperlink" Target="https://podminky.urs.cz/item/CS_URS_2021_02/891186131" TargetMode="External"/><Relationship Id="rId30" Type="http://schemas.openxmlformats.org/officeDocument/2006/relationships/hyperlink" Target="https://podminky.urs.cz/item/CS_URS_2021_02/899104112" TargetMode="External"/><Relationship Id="rId35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4808211" TargetMode="External"/><Relationship Id="rId3" Type="http://schemas.openxmlformats.org/officeDocument/2006/relationships/hyperlink" Target="https://podminky.urs.cz/item/CS_URS_2021_02/184215113" TargetMode="External"/><Relationship Id="rId7" Type="http://schemas.openxmlformats.org/officeDocument/2006/relationships/hyperlink" Target="https://podminky.urs.cz/item/CS_URS_2021_02/184801131" TargetMode="External"/><Relationship Id="rId12" Type="http://schemas.openxmlformats.org/officeDocument/2006/relationships/drawing" Target="../drawings/drawing8.xml"/><Relationship Id="rId2" Type="http://schemas.openxmlformats.org/officeDocument/2006/relationships/hyperlink" Target="https://podminky.urs.cz/item/CS_URS_2021_02/184102112" TargetMode="External"/><Relationship Id="rId1" Type="http://schemas.openxmlformats.org/officeDocument/2006/relationships/hyperlink" Target="https://podminky.urs.cz/item/CS_URS_2021_02/183101115" TargetMode="External"/><Relationship Id="rId6" Type="http://schemas.openxmlformats.org/officeDocument/2006/relationships/hyperlink" Target="https://podminky.urs.cz/item/CS_URS_2021_02/184801121" TargetMode="External"/><Relationship Id="rId11" Type="http://schemas.openxmlformats.org/officeDocument/2006/relationships/hyperlink" Target="https://podminky.urs.cz/item/CS_URS_2021_02/998231311" TargetMode="External"/><Relationship Id="rId5" Type="http://schemas.openxmlformats.org/officeDocument/2006/relationships/hyperlink" Target="https://podminky.urs.cz/item/CS_URS_2021_02/184701112" TargetMode="External"/><Relationship Id="rId10" Type="http://schemas.openxmlformats.org/officeDocument/2006/relationships/hyperlink" Target="https://podminky.urs.cz/item/CS_URS_2021_02/185804311" TargetMode="External"/><Relationship Id="rId4" Type="http://schemas.openxmlformats.org/officeDocument/2006/relationships/hyperlink" Target="https://podminky.urs.cz/item/CS_URS_2021_02/184215133" TargetMode="External"/><Relationship Id="rId9" Type="http://schemas.openxmlformats.org/officeDocument/2006/relationships/hyperlink" Target="https://podminky.urs.cz/item/CS_URS_2021_02/18491143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4"/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18" t="s">
        <v>14</v>
      </c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21"/>
      <c r="AQ5" s="21"/>
      <c r="AR5" s="19"/>
      <c r="BE5" s="31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20" t="s">
        <v>17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21"/>
      <c r="AQ6" s="21"/>
      <c r="AR6" s="19"/>
      <c r="BE6" s="31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316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316"/>
      <c r="BS8" s="16" t="s">
        <v>6</v>
      </c>
    </row>
    <row r="9" spans="1:74" s="1" customFormat="1" ht="29.25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0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0" t="s">
        <v>29</v>
      </c>
      <c r="AO9" s="21"/>
      <c r="AP9" s="21"/>
      <c r="AQ9" s="21"/>
      <c r="AR9" s="19"/>
      <c r="BE9" s="316"/>
      <c r="BS9" s="16" t="s">
        <v>6</v>
      </c>
    </row>
    <row r="10" spans="1:74" s="1" customFormat="1" ht="12" customHeight="1">
      <c r="B10" s="20"/>
      <c r="C10" s="21"/>
      <c r="D10" s="28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31</v>
      </c>
      <c r="AL10" s="21"/>
      <c r="AM10" s="21"/>
      <c r="AN10" s="26" t="s">
        <v>19</v>
      </c>
      <c r="AO10" s="21"/>
      <c r="AP10" s="21"/>
      <c r="AQ10" s="21"/>
      <c r="AR10" s="19"/>
      <c r="BE10" s="31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19</v>
      </c>
      <c r="AO11" s="21"/>
      <c r="AP11" s="21"/>
      <c r="AQ11" s="21"/>
      <c r="AR11" s="19"/>
      <c r="BE11" s="31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16"/>
      <c r="BS12" s="16" t="s">
        <v>6</v>
      </c>
    </row>
    <row r="13" spans="1:74" s="1" customFormat="1" ht="12" customHeight="1">
      <c r="B13" s="20"/>
      <c r="C13" s="21"/>
      <c r="D13" s="28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31</v>
      </c>
      <c r="AL13" s="21"/>
      <c r="AM13" s="21"/>
      <c r="AN13" s="31" t="s">
        <v>35</v>
      </c>
      <c r="AO13" s="21"/>
      <c r="AP13" s="21"/>
      <c r="AQ13" s="21"/>
      <c r="AR13" s="19"/>
      <c r="BE13" s="316"/>
      <c r="BS13" s="16" t="s">
        <v>6</v>
      </c>
    </row>
    <row r="14" spans="1:74" ht="12.75">
      <c r="B14" s="20"/>
      <c r="C14" s="21"/>
      <c r="D14" s="21"/>
      <c r="E14" s="321" t="s">
        <v>35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28" t="s">
        <v>33</v>
      </c>
      <c r="AL14" s="21"/>
      <c r="AM14" s="21"/>
      <c r="AN14" s="31" t="s">
        <v>35</v>
      </c>
      <c r="AO14" s="21"/>
      <c r="AP14" s="21"/>
      <c r="AQ14" s="21"/>
      <c r="AR14" s="19"/>
      <c r="BE14" s="31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16"/>
      <c r="BS15" s="16" t="s">
        <v>4</v>
      </c>
    </row>
    <row r="16" spans="1:74" s="1" customFormat="1" ht="12" customHeight="1">
      <c r="B16" s="20"/>
      <c r="C16" s="21"/>
      <c r="D16" s="28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31</v>
      </c>
      <c r="AL16" s="21"/>
      <c r="AM16" s="21"/>
      <c r="AN16" s="26" t="s">
        <v>19</v>
      </c>
      <c r="AO16" s="21"/>
      <c r="AP16" s="21"/>
      <c r="AQ16" s="21"/>
      <c r="AR16" s="19"/>
      <c r="BE16" s="31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19</v>
      </c>
      <c r="AO17" s="21"/>
      <c r="AP17" s="21"/>
      <c r="AQ17" s="21"/>
      <c r="AR17" s="19"/>
      <c r="BE17" s="316"/>
      <c r="BS17" s="16" t="s">
        <v>38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16"/>
      <c r="BS18" s="16" t="s">
        <v>6</v>
      </c>
    </row>
    <row r="19" spans="1:71" s="1" customFormat="1" ht="12" customHeight="1">
      <c r="B19" s="20"/>
      <c r="C19" s="21"/>
      <c r="D19" s="28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31</v>
      </c>
      <c r="AL19" s="21"/>
      <c r="AM19" s="21"/>
      <c r="AN19" s="26" t="s">
        <v>19</v>
      </c>
      <c r="AO19" s="21"/>
      <c r="AP19" s="21"/>
      <c r="AQ19" s="21"/>
      <c r="AR19" s="19"/>
      <c r="BE19" s="31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19</v>
      </c>
      <c r="AO20" s="21"/>
      <c r="AP20" s="21"/>
      <c r="AQ20" s="21"/>
      <c r="AR20" s="19"/>
      <c r="BE20" s="316"/>
      <c r="BS20" s="16" t="s">
        <v>38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16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16"/>
    </row>
    <row r="23" spans="1:71" s="1" customFormat="1" ht="47.25" customHeight="1">
      <c r="B23" s="20"/>
      <c r="C23" s="21"/>
      <c r="D23" s="21"/>
      <c r="E23" s="323" t="s">
        <v>41</v>
      </c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O23" s="21"/>
      <c r="AP23" s="21"/>
      <c r="AQ23" s="21"/>
      <c r="AR23" s="19"/>
      <c r="BE23" s="31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16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316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4">
        <f>ROUND(AG54,2)</f>
        <v>0</v>
      </c>
      <c r="AL26" s="325"/>
      <c r="AM26" s="325"/>
      <c r="AN26" s="325"/>
      <c r="AO26" s="325"/>
      <c r="AP26" s="36"/>
      <c r="AQ26" s="36"/>
      <c r="AR26" s="39"/>
      <c r="BE26" s="31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6" t="s">
        <v>43</v>
      </c>
      <c r="M28" s="326"/>
      <c r="N28" s="326"/>
      <c r="O28" s="326"/>
      <c r="P28" s="326"/>
      <c r="Q28" s="36"/>
      <c r="R28" s="36"/>
      <c r="S28" s="36"/>
      <c r="T28" s="36"/>
      <c r="U28" s="36"/>
      <c r="V28" s="36"/>
      <c r="W28" s="326" t="s">
        <v>44</v>
      </c>
      <c r="X28" s="326"/>
      <c r="Y28" s="326"/>
      <c r="Z28" s="326"/>
      <c r="AA28" s="326"/>
      <c r="AB28" s="326"/>
      <c r="AC28" s="326"/>
      <c r="AD28" s="326"/>
      <c r="AE28" s="326"/>
      <c r="AF28" s="36"/>
      <c r="AG28" s="36"/>
      <c r="AH28" s="36"/>
      <c r="AI28" s="36"/>
      <c r="AJ28" s="36"/>
      <c r="AK28" s="326" t="s">
        <v>45</v>
      </c>
      <c r="AL28" s="326"/>
      <c r="AM28" s="326"/>
      <c r="AN28" s="326"/>
      <c r="AO28" s="326"/>
      <c r="AP28" s="36"/>
      <c r="AQ28" s="36"/>
      <c r="AR28" s="39"/>
      <c r="BE28" s="316"/>
    </row>
    <row r="29" spans="1:71" s="3" customFormat="1" ht="14.45" customHeight="1">
      <c r="B29" s="40"/>
      <c r="C29" s="41"/>
      <c r="D29" s="28" t="s">
        <v>46</v>
      </c>
      <c r="E29" s="41"/>
      <c r="F29" s="28" t="s">
        <v>47</v>
      </c>
      <c r="G29" s="41"/>
      <c r="H29" s="41"/>
      <c r="I29" s="41"/>
      <c r="J29" s="41"/>
      <c r="K29" s="41"/>
      <c r="L29" s="329">
        <v>0.21</v>
      </c>
      <c r="M29" s="328"/>
      <c r="N29" s="328"/>
      <c r="O29" s="328"/>
      <c r="P29" s="328"/>
      <c r="Q29" s="41"/>
      <c r="R29" s="41"/>
      <c r="S29" s="41"/>
      <c r="T29" s="41"/>
      <c r="U29" s="41"/>
      <c r="V29" s="41"/>
      <c r="W29" s="327">
        <f>ROUND(AZ54, 2)</f>
        <v>0</v>
      </c>
      <c r="X29" s="328"/>
      <c r="Y29" s="328"/>
      <c r="Z29" s="328"/>
      <c r="AA29" s="328"/>
      <c r="AB29" s="328"/>
      <c r="AC29" s="328"/>
      <c r="AD29" s="328"/>
      <c r="AE29" s="328"/>
      <c r="AF29" s="41"/>
      <c r="AG29" s="41"/>
      <c r="AH29" s="41"/>
      <c r="AI29" s="41"/>
      <c r="AJ29" s="41"/>
      <c r="AK29" s="327">
        <f>ROUND(AV54, 2)</f>
        <v>0</v>
      </c>
      <c r="AL29" s="328"/>
      <c r="AM29" s="328"/>
      <c r="AN29" s="328"/>
      <c r="AO29" s="328"/>
      <c r="AP29" s="41"/>
      <c r="AQ29" s="41"/>
      <c r="AR29" s="42"/>
      <c r="BE29" s="317"/>
    </row>
    <row r="30" spans="1:71" s="3" customFormat="1" ht="14.45" customHeight="1">
      <c r="B30" s="40"/>
      <c r="C30" s="41"/>
      <c r="D30" s="41"/>
      <c r="E30" s="41"/>
      <c r="F30" s="28" t="s">
        <v>48</v>
      </c>
      <c r="G30" s="41"/>
      <c r="H30" s="41"/>
      <c r="I30" s="41"/>
      <c r="J30" s="41"/>
      <c r="K30" s="41"/>
      <c r="L30" s="329">
        <v>0.15</v>
      </c>
      <c r="M30" s="328"/>
      <c r="N30" s="328"/>
      <c r="O30" s="328"/>
      <c r="P30" s="328"/>
      <c r="Q30" s="41"/>
      <c r="R30" s="41"/>
      <c r="S30" s="41"/>
      <c r="T30" s="41"/>
      <c r="U30" s="41"/>
      <c r="V30" s="41"/>
      <c r="W30" s="327">
        <f>ROUND(BA54, 2)</f>
        <v>0</v>
      </c>
      <c r="X30" s="328"/>
      <c r="Y30" s="328"/>
      <c r="Z30" s="328"/>
      <c r="AA30" s="328"/>
      <c r="AB30" s="328"/>
      <c r="AC30" s="328"/>
      <c r="AD30" s="328"/>
      <c r="AE30" s="328"/>
      <c r="AF30" s="41"/>
      <c r="AG30" s="41"/>
      <c r="AH30" s="41"/>
      <c r="AI30" s="41"/>
      <c r="AJ30" s="41"/>
      <c r="AK30" s="327">
        <f>ROUND(AW54, 2)</f>
        <v>0</v>
      </c>
      <c r="AL30" s="328"/>
      <c r="AM30" s="328"/>
      <c r="AN30" s="328"/>
      <c r="AO30" s="328"/>
      <c r="AP30" s="41"/>
      <c r="AQ30" s="41"/>
      <c r="AR30" s="42"/>
      <c r="BE30" s="317"/>
    </row>
    <row r="31" spans="1:71" s="3" customFormat="1" ht="14.45" hidden="1" customHeight="1">
      <c r="B31" s="40"/>
      <c r="C31" s="41"/>
      <c r="D31" s="41"/>
      <c r="E31" s="41"/>
      <c r="F31" s="28" t="s">
        <v>49</v>
      </c>
      <c r="G31" s="41"/>
      <c r="H31" s="41"/>
      <c r="I31" s="41"/>
      <c r="J31" s="41"/>
      <c r="K31" s="41"/>
      <c r="L31" s="329">
        <v>0.21</v>
      </c>
      <c r="M31" s="328"/>
      <c r="N31" s="328"/>
      <c r="O31" s="328"/>
      <c r="P31" s="328"/>
      <c r="Q31" s="41"/>
      <c r="R31" s="41"/>
      <c r="S31" s="41"/>
      <c r="T31" s="41"/>
      <c r="U31" s="41"/>
      <c r="V31" s="41"/>
      <c r="W31" s="327">
        <f>ROUND(BB54, 2)</f>
        <v>0</v>
      </c>
      <c r="X31" s="328"/>
      <c r="Y31" s="328"/>
      <c r="Z31" s="328"/>
      <c r="AA31" s="328"/>
      <c r="AB31" s="328"/>
      <c r="AC31" s="328"/>
      <c r="AD31" s="328"/>
      <c r="AE31" s="328"/>
      <c r="AF31" s="41"/>
      <c r="AG31" s="41"/>
      <c r="AH31" s="41"/>
      <c r="AI31" s="41"/>
      <c r="AJ31" s="41"/>
      <c r="AK31" s="327">
        <v>0</v>
      </c>
      <c r="AL31" s="328"/>
      <c r="AM31" s="328"/>
      <c r="AN31" s="328"/>
      <c r="AO31" s="328"/>
      <c r="AP31" s="41"/>
      <c r="AQ31" s="41"/>
      <c r="AR31" s="42"/>
      <c r="BE31" s="317"/>
    </row>
    <row r="32" spans="1:71" s="3" customFormat="1" ht="14.45" hidden="1" customHeight="1">
      <c r="B32" s="40"/>
      <c r="C32" s="41"/>
      <c r="D32" s="41"/>
      <c r="E32" s="41"/>
      <c r="F32" s="28" t="s">
        <v>50</v>
      </c>
      <c r="G32" s="41"/>
      <c r="H32" s="41"/>
      <c r="I32" s="41"/>
      <c r="J32" s="41"/>
      <c r="K32" s="41"/>
      <c r="L32" s="329">
        <v>0.15</v>
      </c>
      <c r="M32" s="328"/>
      <c r="N32" s="328"/>
      <c r="O32" s="328"/>
      <c r="P32" s="328"/>
      <c r="Q32" s="41"/>
      <c r="R32" s="41"/>
      <c r="S32" s="41"/>
      <c r="T32" s="41"/>
      <c r="U32" s="41"/>
      <c r="V32" s="41"/>
      <c r="W32" s="327">
        <f>ROUND(BC54, 2)</f>
        <v>0</v>
      </c>
      <c r="X32" s="328"/>
      <c r="Y32" s="328"/>
      <c r="Z32" s="328"/>
      <c r="AA32" s="328"/>
      <c r="AB32" s="328"/>
      <c r="AC32" s="328"/>
      <c r="AD32" s="328"/>
      <c r="AE32" s="328"/>
      <c r="AF32" s="41"/>
      <c r="AG32" s="41"/>
      <c r="AH32" s="41"/>
      <c r="AI32" s="41"/>
      <c r="AJ32" s="41"/>
      <c r="AK32" s="327">
        <v>0</v>
      </c>
      <c r="AL32" s="328"/>
      <c r="AM32" s="328"/>
      <c r="AN32" s="328"/>
      <c r="AO32" s="328"/>
      <c r="AP32" s="41"/>
      <c r="AQ32" s="41"/>
      <c r="AR32" s="42"/>
      <c r="BE32" s="317"/>
    </row>
    <row r="33" spans="1:57" s="3" customFormat="1" ht="14.45" hidden="1" customHeight="1">
      <c r="B33" s="40"/>
      <c r="C33" s="41"/>
      <c r="D33" s="41"/>
      <c r="E33" s="41"/>
      <c r="F33" s="28" t="s">
        <v>51</v>
      </c>
      <c r="G33" s="41"/>
      <c r="H33" s="41"/>
      <c r="I33" s="41"/>
      <c r="J33" s="41"/>
      <c r="K33" s="41"/>
      <c r="L33" s="329">
        <v>0</v>
      </c>
      <c r="M33" s="328"/>
      <c r="N33" s="328"/>
      <c r="O33" s="328"/>
      <c r="P33" s="328"/>
      <c r="Q33" s="41"/>
      <c r="R33" s="41"/>
      <c r="S33" s="41"/>
      <c r="T33" s="41"/>
      <c r="U33" s="41"/>
      <c r="V33" s="41"/>
      <c r="W33" s="327">
        <f>ROUND(BD54, 2)</f>
        <v>0</v>
      </c>
      <c r="X33" s="328"/>
      <c r="Y33" s="328"/>
      <c r="Z33" s="328"/>
      <c r="AA33" s="328"/>
      <c r="AB33" s="328"/>
      <c r="AC33" s="328"/>
      <c r="AD33" s="328"/>
      <c r="AE33" s="328"/>
      <c r="AF33" s="41"/>
      <c r="AG33" s="41"/>
      <c r="AH33" s="41"/>
      <c r="AI33" s="41"/>
      <c r="AJ33" s="41"/>
      <c r="AK33" s="327">
        <v>0</v>
      </c>
      <c r="AL33" s="328"/>
      <c r="AM33" s="328"/>
      <c r="AN33" s="328"/>
      <c r="AO33" s="328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33" t="s">
        <v>54</v>
      </c>
      <c r="Y35" s="331"/>
      <c r="Z35" s="331"/>
      <c r="AA35" s="331"/>
      <c r="AB35" s="331"/>
      <c r="AC35" s="45"/>
      <c r="AD35" s="45"/>
      <c r="AE35" s="45"/>
      <c r="AF35" s="45"/>
      <c r="AG35" s="45"/>
      <c r="AH35" s="45"/>
      <c r="AI35" s="45"/>
      <c r="AJ35" s="45"/>
      <c r="AK35" s="330">
        <f>SUM(AK26:AK33)</f>
        <v>0</v>
      </c>
      <c r="AL35" s="331"/>
      <c r="AM35" s="331"/>
      <c r="AN35" s="331"/>
      <c r="AO35" s="332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2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8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2" t="str">
        <f>K6</f>
        <v>SOU zemědělské Chvaletice - hospodaření se srážkovými vodami</v>
      </c>
      <c r="M45" s="313"/>
      <c r="N45" s="313"/>
      <c r="O45" s="313"/>
      <c r="P45" s="313"/>
      <c r="Q45" s="313"/>
      <c r="R45" s="313"/>
      <c r="S45" s="313"/>
      <c r="T45" s="313"/>
      <c r="U45" s="313"/>
      <c r="V45" s="313"/>
      <c r="W45" s="313"/>
      <c r="X45" s="313"/>
      <c r="Y45" s="313"/>
      <c r="Z45" s="313"/>
      <c r="AA45" s="313"/>
      <c r="AB45" s="313"/>
      <c r="AC45" s="313"/>
      <c r="AD45" s="313"/>
      <c r="AE45" s="313"/>
      <c r="AF45" s="313"/>
      <c r="AG45" s="313"/>
      <c r="AH45" s="313"/>
      <c r="AI45" s="313"/>
      <c r="AJ45" s="313"/>
      <c r="AK45" s="313"/>
      <c r="AL45" s="313"/>
      <c r="AM45" s="313"/>
      <c r="AN45" s="313"/>
      <c r="AO45" s="313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8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24</v>
      </c>
      <c r="AJ47" s="36"/>
      <c r="AK47" s="36"/>
      <c r="AL47" s="36"/>
      <c r="AM47" s="340" t="str">
        <f>IF(AN8= "","",AN8)</f>
        <v>3. 12. 2021</v>
      </c>
      <c r="AN47" s="340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8" t="s">
        <v>30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Pardubický kraj, Komenského náměstí 125, Pardubice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36</v>
      </c>
      <c r="AJ49" s="36"/>
      <c r="AK49" s="36"/>
      <c r="AL49" s="36"/>
      <c r="AM49" s="341" t="str">
        <f>IF(E17="","",E17)</f>
        <v>Agroprojekce Litomyšl, s.r.o.</v>
      </c>
      <c r="AN49" s="342"/>
      <c r="AO49" s="342"/>
      <c r="AP49" s="342"/>
      <c r="AQ49" s="36"/>
      <c r="AR49" s="39"/>
      <c r="AS49" s="344" t="s">
        <v>56</v>
      </c>
      <c r="AT49" s="345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8" t="s">
        <v>34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39</v>
      </c>
      <c r="AJ50" s="36"/>
      <c r="AK50" s="36"/>
      <c r="AL50" s="36"/>
      <c r="AM50" s="341" t="str">
        <f>IF(E20="","",E20)</f>
        <v xml:space="preserve"> </v>
      </c>
      <c r="AN50" s="342"/>
      <c r="AO50" s="342"/>
      <c r="AP50" s="342"/>
      <c r="AQ50" s="36"/>
      <c r="AR50" s="39"/>
      <c r="AS50" s="346"/>
      <c r="AT50" s="347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8"/>
      <c r="AT51" s="349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07" t="s">
        <v>57</v>
      </c>
      <c r="D52" s="308"/>
      <c r="E52" s="308"/>
      <c r="F52" s="308"/>
      <c r="G52" s="308"/>
      <c r="H52" s="66"/>
      <c r="I52" s="311" t="s">
        <v>58</v>
      </c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8"/>
      <c r="Z52" s="308"/>
      <c r="AA52" s="308"/>
      <c r="AB52" s="308"/>
      <c r="AC52" s="308"/>
      <c r="AD52" s="308"/>
      <c r="AE52" s="308"/>
      <c r="AF52" s="308"/>
      <c r="AG52" s="339" t="s">
        <v>59</v>
      </c>
      <c r="AH52" s="308"/>
      <c r="AI52" s="308"/>
      <c r="AJ52" s="308"/>
      <c r="AK52" s="308"/>
      <c r="AL52" s="308"/>
      <c r="AM52" s="308"/>
      <c r="AN52" s="311" t="s">
        <v>60</v>
      </c>
      <c r="AO52" s="308"/>
      <c r="AP52" s="308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14">
        <f>ROUND(AG55+AG64,2)</f>
        <v>0</v>
      </c>
      <c r="AH54" s="314"/>
      <c r="AI54" s="314"/>
      <c r="AJ54" s="314"/>
      <c r="AK54" s="314"/>
      <c r="AL54" s="314"/>
      <c r="AM54" s="314"/>
      <c r="AN54" s="350">
        <f t="shared" ref="AN54:AN65" si="0">SUM(AG54,AT54)</f>
        <v>0</v>
      </c>
      <c r="AO54" s="350"/>
      <c r="AP54" s="350"/>
      <c r="AQ54" s="78" t="s">
        <v>19</v>
      </c>
      <c r="AR54" s="79"/>
      <c r="AS54" s="80">
        <f>ROUND(AS55+AS64,2)</f>
        <v>0</v>
      </c>
      <c r="AT54" s="81">
        <f t="shared" ref="AT54:AT65" si="1">ROUND(SUM(AV54:AW54),2)</f>
        <v>0</v>
      </c>
      <c r="AU54" s="82">
        <f>ROUND(AU55+AU64,5)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ROUND(AZ55+AZ64,2)</f>
        <v>0</v>
      </c>
      <c r="BA54" s="81">
        <f>ROUND(BA55+BA64,2)</f>
        <v>0</v>
      </c>
      <c r="BB54" s="81">
        <f>ROUND(BB55+BB64,2)</f>
        <v>0</v>
      </c>
      <c r="BC54" s="81">
        <f>ROUND(BC55+BC64,2)</f>
        <v>0</v>
      </c>
      <c r="BD54" s="83">
        <f>ROUND(BD55+BD64,2)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16.5" customHeight="1">
      <c r="B55" s="86"/>
      <c r="C55" s="87"/>
      <c r="D55" s="309" t="s">
        <v>80</v>
      </c>
      <c r="E55" s="309"/>
      <c r="F55" s="309"/>
      <c r="G55" s="309"/>
      <c r="H55" s="309"/>
      <c r="I55" s="88"/>
      <c r="J55" s="309" t="s">
        <v>81</v>
      </c>
      <c r="K55" s="309"/>
      <c r="L55" s="309"/>
      <c r="M55" s="309"/>
      <c r="N55" s="309"/>
      <c r="O55" s="309"/>
      <c r="P55" s="309"/>
      <c r="Q55" s="309"/>
      <c r="R55" s="309"/>
      <c r="S55" s="309"/>
      <c r="T55" s="309"/>
      <c r="U55" s="309"/>
      <c r="V55" s="309"/>
      <c r="W55" s="309"/>
      <c r="X55" s="309"/>
      <c r="Y55" s="309"/>
      <c r="Z55" s="309"/>
      <c r="AA55" s="309"/>
      <c r="AB55" s="309"/>
      <c r="AC55" s="309"/>
      <c r="AD55" s="309"/>
      <c r="AE55" s="309"/>
      <c r="AF55" s="309"/>
      <c r="AG55" s="337">
        <f>ROUND(SUM(AG56:AG63),2)</f>
        <v>0</v>
      </c>
      <c r="AH55" s="338"/>
      <c r="AI55" s="338"/>
      <c r="AJ55" s="338"/>
      <c r="AK55" s="338"/>
      <c r="AL55" s="338"/>
      <c r="AM55" s="338"/>
      <c r="AN55" s="343">
        <f t="shared" si="0"/>
        <v>0</v>
      </c>
      <c r="AO55" s="338"/>
      <c r="AP55" s="338"/>
      <c r="AQ55" s="89" t="s">
        <v>82</v>
      </c>
      <c r="AR55" s="90"/>
      <c r="AS55" s="91">
        <f>ROUND(SUM(AS56:AS63),2)</f>
        <v>0</v>
      </c>
      <c r="AT55" s="92">
        <f t="shared" si="1"/>
        <v>0</v>
      </c>
      <c r="AU55" s="93">
        <f>ROUND(SUM(AU56:AU63),5)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ROUND(SUM(AZ56:AZ63),2)</f>
        <v>0</v>
      </c>
      <c r="BA55" s="92">
        <f>ROUND(SUM(BA56:BA63),2)</f>
        <v>0</v>
      </c>
      <c r="BB55" s="92">
        <f>ROUND(SUM(BB56:BB63),2)</f>
        <v>0</v>
      </c>
      <c r="BC55" s="92">
        <f>ROUND(SUM(BC56:BC63),2)</f>
        <v>0</v>
      </c>
      <c r="BD55" s="94">
        <f>ROUND(SUM(BD56:BD63),2)</f>
        <v>0</v>
      </c>
      <c r="BS55" s="95" t="s">
        <v>75</v>
      </c>
      <c r="BT55" s="95" t="s">
        <v>83</v>
      </c>
      <c r="BU55" s="95" t="s">
        <v>77</v>
      </c>
      <c r="BV55" s="95" t="s">
        <v>78</v>
      </c>
      <c r="BW55" s="95" t="s">
        <v>84</v>
      </c>
      <c r="BX55" s="95" t="s">
        <v>5</v>
      </c>
      <c r="CL55" s="95" t="s">
        <v>19</v>
      </c>
      <c r="CM55" s="95" t="s">
        <v>85</v>
      </c>
    </row>
    <row r="56" spans="1:91" s="4" customFormat="1" ht="16.5" customHeight="1">
      <c r="A56" s="96" t="s">
        <v>86</v>
      </c>
      <c r="B56" s="51"/>
      <c r="C56" s="97"/>
      <c r="D56" s="97"/>
      <c r="E56" s="310" t="s">
        <v>87</v>
      </c>
      <c r="F56" s="310"/>
      <c r="G56" s="310"/>
      <c r="H56" s="310"/>
      <c r="I56" s="310"/>
      <c r="J56" s="97"/>
      <c r="K56" s="310" t="s">
        <v>88</v>
      </c>
      <c r="L56" s="310"/>
      <c r="M56" s="310"/>
      <c r="N56" s="310"/>
      <c r="O56" s="310"/>
      <c r="P56" s="310"/>
      <c r="Q56" s="310"/>
      <c r="R56" s="310"/>
      <c r="S56" s="310"/>
      <c r="T56" s="310"/>
      <c r="U56" s="310"/>
      <c r="V56" s="310"/>
      <c r="W56" s="310"/>
      <c r="X56" s="310"/>
      <c r="Y56" s="310"/>
      <c r="Z56" s="310"/>
      <c r="AA56" s="310"/>
      <c r="AB56" s="310"/>
      <c r="AC56" s="310"/>
      <c r="AD56" s="310"/>
      <c r="AE56" s="310"/>
      <c r="AF56" s="310"/>
      <c r="AG56" s="335">
        <f>'SO-01 - Retence škola'!J32</f>
        <v>0</v>
      </c>
      <c r="AH56" s="336"/>
      <c r="AI56" s="336"/>
      <c r="AJ56" s="336"/>
      <c r="AK56" s="336"/>
      <c r="AL56" s="336"/>
      <c r="AM56" s="336"/>
      <c r="AN56" s="335">
        <f t="shared" si="0"/>
        <v>0</v>
      </c>
      <c r="AO56" s="336"/>
      <c r="AP56" s="336"/>
      <c r="AQ56" s="98" t="s">
        <v>89</v>
      </c>
      <c r="AR56" s="53"/>
      <c r="AS56" s="99">
        <v>0</v>
      </c>
      <c r="AT56" s="100">
        <f t="shared" si="1"/>
        <v>0</v>
      </c>
      <c r="AU56" s="101">
        <f>'SO-01 - Retence škola'!P95</f>
        <v>0</v>
      </c>
      <c r="AV56" s="100">
        <f>'SO-01 - Retence škola'!J35</f>
        <v>0</v>
      </c>
      <c r="AW56" s="100">
        <f>'SO-01 - Retence škola'!J36</f>
        <v>0</v>
      </c>
      <c r="AX56" s="100">
        <f>'SO-01 - Retence škola'!J37</f>
        <v>0</v>
      </c>
      <c r="AY56" s="100">
        <f>'SO-01 - Retence škola'!J38</f>
        <v>0</v>
      </c>
      <c r="AZ56" s="100">
        <f>'SO-01 - Retence škola'!F35</f>
        <v>0</v>
      </c>
      <c r="BA56" s="100">
        <f>'SO-01 - Retence škola'!F36</f>
        <v>0</v>
      </c>
      <c r="BB56" s="100">
        <f>'SO-01 - Retence škola'!F37</f>
        <v>0</v>
      </c>
      <c r="BC56" s="100">
        <f>'SO-01 - Retence škola'!F38</f>
        <v>0</v>
      </c>
      <c r="BD56" s="102">
        <f>'SO-01 - Retence škola'!F39</f>
        <v>0</v>
      </c>
      <c r="BT56" s="103" t="s">
        <v>85</v>
      </c>
      <c r="BV56" s="103" t="s">
        <v>78</v>
      </c>
      <c r="BW56" s="103" t="s">
        <v>90</v>
      </c>
      <c r="BX56" s="103" t="s">
        <v>84</v>
      </c>
      <c r="CL56" s="103" t="s">
        <v>91</v>
      </c>
    </row>
    <row r="57" spans="1:91" s="4" customFormat="1" ht="16.5" customHeight="1">
      <c r="A57" s="96" t="s">
        <v>86</v>
      </c>
      <c r="B57" s="51"/>
      <c r="C57" s="97"/>
      <c r="D57" s="97"/>
      <c r="E57" s="310" t="s">
        <v>92</v>
      </c>
      <c r="F57" s="310"/>
      <c r="G57" s="310"/>
      <c r="H57" s="310"/>
      <c r="I57" s="310"/>
      <c r="J57" s="97"/>
      <c r="K57" s="310" t="s">
        <v>93</v>
      </c>
      <c r="L57" s="310"/>
      <c r="M57" s="310"/>
      <c r="N57" s="310"/>
      <c r="O57" s="310"/>
      <c r="P57" s="310"/>
      <c r="Q57" s="310"/>
      <c r="R57" s="310"/>
      <c r="S57" s="310"/>
      <c r="T57" s="310"/>
      <c r="U57" s="310"/>
      <c r="V57" s="310"/>
      <c r="W57" s="310"/>
      <c r="X57" s="310"/>
      <c r="Y57" s="310"/>
      <c r="Z57" s="310"/>
      <c r="AA57" s="310"/>
      <c r="AB57" s="310"/>
      <c r="AC57" s="310"/>
      <c r="AD57" s="310"/>
      <c r="AE57" s="310"/>
      <c r="AF57" s="310"/>
      <c r="AG57" s="335">
        <f>'SO-02 - Rozvod vody A - č...'!J32</f>
        <v>0</v>
      </c>
      <c r="AH57" s="336"/>
      <c r="AI57" s="336"/>
      <c r="AJ57" s="336"/>
      <c r="AK57" s="336"/>
      <c r="AL57" s="336"/>
      <c r="AM57" s="336"/>
      <c r="AN57" s="335">
        <f t="shared" si="0"/>
        <v>0</v>
      </c>
      <c r="AO57" s="336"/>
      <c r="AP57" s="336"/>
      <c r="AQ57" s="98" t="s">
        <v>89</v>
      </c>
      <c r="AR57" s="53"/>
      <c r="AS57" s="99">
        <v>0</v>
      </c>
      <c r="AT57" s="100">
        <f t="shared" si="1"/>
        <v>0</v>
      </c>
      <c r="AU57" s="101">
        <f>'SO-02 - Rozvod vody A - č...'!P96</f>
        <v>0</v>
      </c>
      <c r="AV57" s="100">
        <f>'SO-02 - Rozvod vody A - č...'!J35</f>
        <v>0</v>
      </c>
      <c r="AW57" s="100">
        <f>'SO-02 - Rozvod vody A - č...'!J36</f>
        <v>0</v>
      </c>
      <c r="AX57" s="100">
        <f>'SO-02 - Rozvod vody A - č...'!J37</f>
        <v>0</v>
      </c>
      <c r="AY57" s="100">
        <f>'SO-02 - Rozvod vody A - č...'!J38</f>
        <v>0</v>
      </c>
      <c r="AZ57" s="100">
        <f>'SO-02 - Rozvod vody A - č...'!F35</f>
        <v>0</v>
      </c>
      <c r="BA57" s="100">
        <f>'SO-02 - Rozvod vody A - č...'!F36</f>
        <v>0</v>
      </c>
      <c r="BB57" s="100">
        <f>'SO-02 - Rozvod vody A - č...'!F37</f>
        <v>0</v>
      </c>
      <c r="BC57" s="100">
        <f>'SO-02 - Rozvod vody A - č...'!F38</f>
        <v>0</v>
      </c>
      <c r="BD57" s="102">
        <f>'SO-02 - Rozvod vody A - č...'!F39</f>
        <v>0</v>
      </c>
      <c r="BT57" s="103" t="s">
        <v>85</v>
      </c>
      <c r="BV57" s="103" t="s">
        <v>78</v>
      </c>
      <c r="BW57" s="103" t="s">
        <v>94</v>
      </c>
      <c r="BX57" s="103" t="s">
        <v>84</v>
      </c>
      <c r="CL57" s="103" t="s">
        <v>95</v>
      </c>
    </row>
    <row r="58" spans="1:91" s="4" customFormat="1" ht="16.5" customHeight="1">
      <c r="A58" s="96" t="s">
        <v>86</v>
      </c>
      <c r="B58" s="51"/>
      <c r="C58" s="97"/>
      <c r="D58" s="97"/>
      <c r="E58" s="310" t="s">
        <v>96</v>
      </c>
      <c r="F58" s="310"/>
      <c r="G58" s="310"/>
      <c r="H58" s="310"/>
      <c r="I58" s="310"/>
      <c r="J58" s="97"/>
      <c r="K58" s="310" t="s">
        <v>97</v>
      </c>
      <c r="L58" s="310"/>
      <c r="M58" s="310"/>
      <c r="N58" s="310"/>
      <c r="O58" s="310"/>
      <c r="P58" s="310"/>
      <c r="Q58" s="310"/>
      <c r="R58" s="310"/>
      <c r="S58" s="310"/>
      <c r="T58" s="310"/>
      <c r="U58" s="310"/>
      <c r="V58" s="310"/>
      <c r="W58" s="310"/>
      <c r="X58" s="310"/>
      <c r="Y58" s="310"/>
      <c r="Z58" s="310"/>
      <c r="AA58" s="310"/>
      <c r="AB58" s="310"/>
      <c r="AC58" s="310"/>
      <c r="AD58" s="310"/>
      <c r="AE58" s="310"/>
      <c r="AF58" s="310"/>
      <c r="AG58" s="335">
        <f>'SO-03 - Přípojka NN A (sa...'!J32</f>
        <v>0</v>
      </c>
      <c r="AH58" s="336"/>
      <c r="AI58" s="336"/>
      <c r="AJ58" s="336"/>
      <c r="AK58" s="336"/>
      <c r="AL58" s="336"/>
      <c r="AM58" s="336"/>
      <c r="AN58" s="335">
        <f t="shared" si="0"/>
        <v>0</v>
      </c>
      <c r="AO58" s="336"/>
      <c r="AP58" s="336"/>
      <c r="AQ58" s="98" t="s">
        <v>89</v>
      </c>
      <c r="AR58" s="53"/>
      <c r="AS58" s="99">
        <v>0</v>
      </c>
      <c r="AT58" s="100">
        <f t="shared" si="1"/>
        <v>0</v>
      </c>
      <c r="AU58" s="101">
        <f>'SO-03 - Přípojka NN A (sa...'!P87</f>
        <v>0</v>
      </c>
      <c r="AV58" s="100">
        <f>'SO-03 - Přípojka NN A (sa...'!J35</f>
        <v>0</v>
      </c>
      <c r="AW58" s="100">
        <f>'SO-03 - Přípojka NN A (sa...'!J36</f>
        <v>0</v>
      </c>
      <c r="AX58" s="100">
        <f>'SO-03 - Přípojka NN A (sa...'!J37</f>
        <v>0</v>
      </c>
      <c r="AY58" s="100">
        <f>'SO-03 - Přípojka NN A (sa...'!J38</f>
        <v>0</v>
      </c>
      <c r="AZ58" s="100">
        <f>'SO-03 - Přípojka NN A (sa...'!F35</f>
        <v>0</v>
      </c>
      <c r="BA58" s="100">
        <f>'SO-03 - Přípojka NN A (sa...'!F36</f>
        <v>0</v>
      </c>
      <c r="BB58" s="100">
        <f>'SO-03 - Přípojka NN A (sa...'!F37</f>
        <v>0</v>
      </c>
      <c r="BC58" s="100">
        <f>'SO-03 - Přípojka NN A (sa...'!F38</f>
        <v>0</v>
      </c>
      <c r="BD58" s="102">
        <f>'SO-03 - Přípojka NN A (sa...'!F39</f>
        <v>0</v>
      </c>
      <c r="BT58" s="103" t="s">
        <v>85</v>
      </c>
      <c r="BV58" s="103" t="s">
        <v>78</v>
      </c>
      <c r="BW58" s="103" t="s">
        <v>98</v>
      </c>
      <c r="BX58" s="103" t="s">
        <v>84</v>
      </c>
      <c r="CL58" s="103" t="s">
        <v>19</v>
      </c>
    </row>
    <row r="59" spans="1:91" s="4" customFormat="1" ht="16.5" customHeight="1">
      <c r="A59" s="96" t="s">
        <v>86</v>
      </c>
      <c r="B59" s="51"/>
      <c r="C59" s="97"/>
      <c r="D59" s="97"/>
      <c r="E59" s="310" t="s">
        <v>99</v>
      </c>
      <c r="F59" s="310"/>
      <c r="G59" s="310"/>
      <c r="H59" s="310"/>
      <c r="I59" s="310"/>
      <c r="J59" s="97"/>
      <c r="K59" s="310" t="s">
        <v>100</v>
      </c>
      <c r="L59" s="310"/>
      <c r="M59" s="310"/>
      <c r="N59" s="310"/>
      <c r="O59" s="310"/>
      <c r="P59" s="310"/>
      <c r="Q59" s="310"/>
      <c r="R59" s="310"/>
      <c r="S59" s="310"/>
      <c r="T59" s="310"/>
      <c r="U59" s="310"/>
      <c r="V59" s="310"/>
      <c r="W59" s="310"/>
      <c r="X59" s="310"/>
      <c r="Y59" s="310"/>
      <c r="Z59" s="310"/>
      <c r="AA59" s="310"/>
      <c r="AB59" s="310"/>
      <c r="AC59" s="310"/>
      <c r="AD59" s="310"/>
      <c r="AE59" s="310"/>
      <c r="AF59" s="310"/>
      <c r="AG59" s="335">
        <f>'SO-04 - Retence dílny'!J32</f>
        <v>0</v>
      </c>
      <c r="AH59" s="336"/>
      <c r="AI59" s="336"/>
      <c r="AJ59" s="336"/>
      <c r="AK59" s="336"/>
      <c r="AL59" s="336"/>
      <c r="AM59" s="336"/>
      <c r="AN59" s="335">
        <f t="shared" si="0"/>
        <v>0</v>
      </c>
      <c r="AO59" s="336"/>
      <c r="AP59" s="336"/>
      <c r="AQ59" s="98" t="s">
        <v>89</v>
      </c>
      <c r="AR59" s="53"/>
      <c r="AS59" s="99">
        <v>0</v>
      </c>
      <c r="AT59" s="100">
        <f t="shared" si="1"/>
        <v>0</v>
      </c>
      <c r="AU59" s="101">
        <f>'SO-04 - Retence dílny'!P95</f>
        <v>0</v>
      </c>
      <c r="AV59" s="100">
        <f>'SO-04 - Retence dílny'!J35</f>
        <v>0</v>
      </c>
      <c r="AW59" s="100">
        <f>'SO-04 - Retence dílny'!J36</f>
        <v>0</v>
      </c>
      <c r="AX59" s="100">
        <f>'SO-04 - Retence dílny'!J37</f>
        <v>0</v>
      </c>
      <c r="AY59" s="100">
        <f>'SO-04 - Retence dílny'!J38</f>
        <v>0</v>
      </c>
      <c r="AZ59" s="100">
        <f>'SO-04 - Retence dílny'!F35</f>
        <v>0</v>
      </c>
      <c r="BA59" s="100">
        <f>'SO-04 - Retence dílny'!F36</f>
        <v>0</v>
      </c>
      <c r="BB59" s="100">
        <f>'SO-04 - Retence dílny'!F37</f>
        <v>0</v>
      </c>
      <c r="BC59" s="100">
        <f>'SO-04 - Retence dílny'!F38</f>
        <v>0</v>
      </c>
      <c r="BD59" s="102">
        <f>'SO-04 - Retence dílny'!F39</f>
        <v>0</v>
      </c>
      <c r="BT59" s="103" t="s">
        <v>85</v>
      </c>
      <c r="BV59" s="103" t="s">
        <v>78</v>
      </c>
      <c r="BW59" s="103" t="s">
        <v>101</v>
      </c>
      <c r="BX59" s="103" t="s">
        <v>84</v>
      </c>
      <c r="CL59" s="103" t="s">
        <v>91</v>
      </c>
    </row>
    <row r="60" spans="1:91" s="4" customFormat="1" ht="16.5" customHeight="1">
      <c r="A60" s="96" t="s">
        <v>86</v>
      </c>
      <c r="B60" s="51"/>
      <c r="C60" s="97"/>
      <c r="D60" s="97"/>
      <c r="E60" s="310" t="s">
        <v>102</v>
      </c>
      <c r="F60" s="310"/>
      <c r="G60" s="310"/>
      <c r="H60" s="310"/>
      <c r="I60" s="310"/>
      <c r="J60" s="97"/>
      <c r="K60" s="310" t="s">
        <v>103</v>
      </c>
      <c r="L60" s="310"/>
      <c r="M60" s="310"/>
      <c r="N60" s="310"/>
      <c r="O60" s="310"/>
      <c r="P60" s="310"/>
      <c r="Q60" s="310"/>
      <c r="R60" s="310"/>
      <c r="S60" s="310"/>
      <c r="T60" s="310"/>
      <c r="U60" s="310"/>
      <c r="V60" s="310"/>
      <c r="W60" s="310"/>
      <c r="X60" s="310"/>
      <c r="Y60" s="310"/>
      <c r="Z60" s="310"/>
      <c r="AA60" s="310"/>
      <c r="AB60" s="310"/>
      <c r="AC60" s="310"/>
      <c r="AD60" s="310"/>
      <c r="AE60" s="310"/>
      <c r="AF60" s="310"/>
      <c r="AG60" s="335">
        <f>'SO-05 - Rozvod vody B'!J32</f>
        <v>0</v>
      </c>
      <c r="AH60" s="336"/>
      <c r="AI60" s="336"/>
      <c r="AJ60" s="336"/>
      <c r="AK60" s="336"/>
      <c r="AL60" s="336"/>
      <c r="AM60" s="336"/>
      <c r="AN60" s="335">
        <f t="shared" si="0"/>
        <v>0</v>
      </c>
      <c r="AO60" s="336"/>
      <c r="AP60" s="336"/>
      <c r="AQ60" s="98" t="s">
        <v>89</v>
      </c>
      <c r="AR60" s="53"/>
      <c r="AS60" s="99">
        <v>0</v>
      </c>
      <c r="AT60" s="100">
        <f t="shared" si="1"/>
        <v>0</v>
      </c>
      <c r="AU60" s="101">
        <f>'SO-05 - Rozvod vody B'!P94</f>
        <v>0</v>
      </c>
      <c r="AV60" s="100">
        <f>'SO-05 - Rozvod vody B'!J35</f>
        <v>0</v>
      </c>
      <c r="AW60" s="100">
        <f>'SO-05 - Rozvod vody B'!J36</f>
        <v>0</v>
      </c>
      <c r="AX60" s="100">
        <f>'SO-05 - Rozvod vody B'!J37</f>
        <v>0</v>
      </c>
      <c r="AY60" s="100">
        <f>'SO-05 - Rozvod vody B'!J38</f>
        <v>0</v>
      </c>
      <c r="AZ60" s="100">
        <f>'SO-05 - Rozvod vody B'!F35</f>
        <v>0</v>
      </c>
      <c r="BA60" s="100">
        <f>'SO-05 - Rozvod vody B'!F36</f>
        <v>0</v>
      </c>
      <c r="BB60" s="100">
        <f>'SO-05 - Rozvod vody B'!F37</f>
        <v>0</v>
      </c>
      <c r="BC60" s="100">
        <f>'SO-05 - Rozvod vody B'!F38</f>
        <v>0</v>
      </c>
      <c r="BD60" s="102">
        <f>'SO-05 - Rozvod vody B'!F39</f>
        <v>0</v>
      </c>
      <c r="BT60" s="103" t="s">
        <v>85</v>
      </c>
      <c r="BV60" s="103" t="s">
        <v>78</v>
      </c>
      <c r="BW60" s="103" t="s">
        <v>104</v>
      </c>
      <c r="BX60" s="103" t="s">
        <v>84</v>
      </c>
      <c r="CL60" s="103" t="s">
        <v>95</v>
      </c>
    </row>
    <row r="61" spans="1:91" s="4" customFormat="1" ht="16.5" customHeight="1">
      <c r="A61" s="96" t="s">
        <v>86</v>
      </c>
      <c r="B61" s="51"/>
      <c r="C61" s="97"/>
      <c r="D61" s="97"/>
      <c r="E61" s="310" t="s">
        <v>105</v>
      </c>
      <c r="F61" s="310"/>
      <c r="G61" s="310"/>
      <c r="H61" s="310"/>
      <c r="I61" s="310"/>
      <c r="J61" s="97"/>
      <c r="K61" s="310" t="s">
        <v>106</v>
      </c>
      <c r="L61" s="310"/>
      <c r="M61" s="310"/>
      <c r="N61" s="310"/>
      <c r="O61" s="310"/>
      <c r="P61" s="310"/>
      <c r="Q61" s="310"/>
      <c r="R61" s="310"/>
      <c r="S61" s="310"/>
      <c r="T61" s="310"/>
      <c r="U61" s="310"/>
      <c r="V61" s="310"/>
      <c r="W61" s="310"/>
      <c r="X61" s="310"/>
      <c r="Y61" s="310"/>
      <c r="Z61" s="310"/>
      <c r="AA61" s="310"/>
      <c r="AB61" s="310"/>
      <c r="AC61" s="310"/>
      <c r="AD61" s="310"/>
      <c r="AE61" s="310"/>
      <c r="AF61" s="310"/>
      <c r="AG61" s="335">
        <f>'SO-06 - Přípojka NN B (sa...'!J32</f>
        <v>0</v>
      </c>
      <c r="AH61" s="336"/>
      <c r="AI61" s="336"/>
      <c r="AJ61" s="336"/>
      <c r="AK61" s="336"/>
      <c r="AL61" s="336"/>
      <c r="AM61" s="336"/>
      <c r="AN61" s="335">
        <f t="shared" si="0"/>
        <v>0</v>
      </c>
      <c r="AO61" s="336"/>
      <c r="AP61" s="336"/>
      <c r="AQ61" s="98" t="s">
        <v>89</v>
      </c>
      <c r="AR61" s="53"/>
      <c r="AS61" s="99">
        <v>0</v>
      </c>
      <c r="AT61" s="100">
        <f t="shared" si="1"/>
        <v>0</v>
      </c>
      <c r="AU61" s="101">
        <f>'SO-06 - Přípojka NN B (sa...'!P87</f>
        <v>0</v>
      </c>
      <c r="AV61" s="100">
        <f>'SO-06 - Přípojka NN B (sa...'!J35</f>
        <v>0</v>
      </c>
      <c r="AW61" s="100">
        <f>'SO-06 - Přípojka NN B (sa...'!J36</f>
        <v>0</v>
      </c>
      <c r="AX61" s="100">
        <f>'SO-06 - Přípojka NN B (sa...'!J37</f>
        <v>0</v>
      </c>
      <c r="AY61" s="100">
        <f>'SO-06 - Přípojka NN B (sa...'!J38</f>
        <v>0</v>
      </c>
      <c r="AZ61" s="100">
        <f>'SO-06 - Přípojka NN B (sa...'!F35</f>
        <v>0</v>
      </c>
      <c r="BA61" s="100">
        <f>'SO-06 - Přípojka NN B (sa...'!F36</f>
        <v>0</v>
      </c>
      <c r="BB61" s="100">
        <f>'SO-06 - Přípojka NN B (sa...'!F37</f>
        <v>0</v>
      </c>
      <c r="BC61" s="100">
        <f>'SO-06 - Přípojka NN B (sa...'!F38</f>
        <v>0</v>
      </c>
      <c r="BD61" s="102">
        <f>'SO-06 - Přípojka NN B (sa...'!F39</f>
        <v>0</v>
      </c>
      <c r="BT61" s="103" t="s">
        <v>85</v>
      </c>
      <c r="BV61" s="103" t="s">
        <v>78</v>
      </c>
      <c r="BW61" s="103" t="s">
        <v>107</v>
      </c>
      <c r="BX61" s="103" t="s">
        <v>84</v>
      </c>
      <c r="CL61" s="103" t="s">
        <v>19</v>
      </c>
    </row>
    <row r="62" spans="1:91" s="4" customFormat="1" ht="16.5" customHeight="1">
      <c r="A62" s="96" t="s">
        <v>86</v>
      </c>
      <c r="B62" s="51"/>
      <c r="C62" s="97"/>
      <c r="D62" s="97"/>
      <c r="E62" s="310" t="s">
        <v>108</v>
      </c>
      <c r="F62" s="310"/>
      <c r="G62" s="310"/>
      <c r="H62" s="310"/>
      <c r="I62" s="310"/>
      <c r="J62" s="97"/>
      <c r="K62" s="310" t="s">
        <v>109</v>
      </c>
      <c r="L62" s="310"/>
      <c r="M62" s="310"/>
      <c r="N62" s="310"/>
      <c r="O62" s="310"/>
      <c r="P62" s="310"/>
      <c r="Q62" s="310"/>
      <c r="R62" s="310"/>
      <c r="S62" s="310"/>
      <c r="T62" s="310"/>
      <c r="U62" s="310"/>
      <c r="V62" s="310"/>
      <c r="W62" s="310"/>
      <c r="X62" s="310"/>
      <c r="Y62" s="310"/>
      <c r="Z62" s="310"/>
      <c r="AA62" s="310"/>
      <c r="AB62" s="310"/>
      <c r="AC62" s="310"/>
      <c r="AD62" s="310"/>
      <c r="AE62" s="310"/>
      <c r="AF62" s="310"/>
      <c r="AG62" s="335">
        <f>'SO-07 - Ozelenění'!J32</f>
        <v>0</v>
      </c>
      <c r="AH62" s="336"/>
      <c r="AI62" s="336"/>
      <c r="AJ62" s="336"/>
      <c r="AK62" s="336"/>
      <c r="AL62" s="336"/>
      <c r="AM62" s="336"/>
      <c r="AN62" s="335">
        <f t="shared" si="0"/>
        <v>0</v>
      </c>
      <c r="AO62" s="336"/>
      <c r="AP62" s="336"/>
      <c r="AQ62" s="98" t="s">
        <v>89</v>
      </c>
      <c r="AR62" s="53"/>
      <c r="AS62" s="99">
        <v>0</v>
      </c>
      <c r="AT62" s="100">
        <f t="shared" si="1"/>
        <v>0</v>
      </c>
      <c r="AU62" s="101">
        <f>'SO-07 - Ozelenění'!P88</f>
        <v>0</v>
      </c>
      <c r="AV62" s="100">
        <f>'SO-07 - Ozelenění'!J35</f>
        <v>0</v>
      </c>
      <c r="AW62" s="100">
        <f>'SO-07 - Ozelenění'!J36</f>
        <v>0</v>
      </c>
      <c r="AX62" s="100">
        <f>'SO-07 - Ozelenění'!J37</f>
        <v>0</v>
      </c>
      <c r="AY62" s="100">
        <f>'SO-07 - Ozelenění'!J38</f>
        <v>0</v>
      </c>
      <c r="AZ62" s="100">
        <f>'SO-07 - Ozelenění'!F35</f>
        <v>0</v>
      </c>
      <c r="BA62" s="100">
        <f>'SO-07 - Ozelenění'!F36</f>
        <v>0</v>
      </c>
      <c r="BB62" s="100">
        <f>'SO-07 - Ozelenění'!F37</f>
        <v>0</v>
      </c>
      <c r="BC62" s="100">
        <f>'SO-07 - Ozelenění'!F38</f>
        <v>0</v>
      </c>
      <c r="BD62" s="102">
        <f>'SO-07 - Ozelenění'!F39</f>
        <v>0</v>
      </c>
      <c r="BT62" s="103" t="s">
        <v>85</v>
      </c>
      <c r="BV62" s="103" t="s">
        <v>78</v>
      </c>
      <c r="BW62" s="103" t="s">
        <v>110</v>
      </c>
      <c r="BX62" s="103" t="s">
        <v>84</v>
      </c>
      <c r="CL62" s="103" t="s">
        <v>111</v>
      </c>
    </row>
    <row r="63" spans="1:91" s="4" customFormat="1" ht="16.5" customHeight="1">
      <c r="A63" s="96" t="s">
        <v>86</v>
      </c>
      <c r="B63" s="51"/>
      <c r="C63" s="97"/>
      <c r="D63" s="97"/>
      <c r="E63" s="310" t="s">
        <v>112</v>
      </c>
      <c r="F63" s="310"/>
      <c r="G63" s="310"/>
      <c r="H63" s="310"/>
      <c r="I63" s="310"/>
      <c r="J63" s="97"/>
      <c r="K63" s="310" t="s">
        <v>113</v>
      </c>
      <c r="L63" s="310"/>
      <c r="M63" s="310"/>
      <c r="N63" s="310"/>
      <c r="O63" s="310"/>
      <c r="P63" s="310"/>
      <c r="Q63" s="310"/>
      <c r="R63" s="310"/>
      <c r="S63" s="310"/>
      <c r="T63" s="310"/>
      <c r="U63" s="310"/>
      <c r="V63" s="310"/>
      <c r="W63" s="310"/>
      <c r="X63" s="310"/>
      <c r="Y63" s="310"/>
      <c r="Z63" s="310"/>
      <c r="AA63" s="310"/>
      <c r="AB63" s="310"/>
      <c r="AC63" s="310"/>
      <c r="AD63" s="310"/>
      <c r="AE63" s="310"/>
      <c r="AF63" s="310"/>
      <c r="AG63" s="335">
        <f>'VON - Vedlejší a ostatní ...'!J32</f>
        <v>0</v>
      </c>
      <c r="AH63" s="336"/>
      <c r="AI63" s="336"/>
      <c r="AJ63" s="336"/>
      <c r="AK63" s="336"/>
      <c r="AL63" s="336"/>
      <c r="AM63" s="336"/>
      <c r="AN63" s="335">
        <f t="shared" si="0"/>
        <v>0</v>
      </c>
      <c r="AO63" s="336"/>
      <c r="AP63" s="336"/>
      <c r="AQ63" s="98" t="s">
        <v>89</v>
      </c>
      <c r="AR63" s="53"/>
      <c r="AS63" s="99">
        <v>0</v>
      </c>
      <c r="AT63" s="100">
        <f t="shared" si="1"/>
        <v>0</v>
      </c>
      <c r="AU63" s="101">
        <f>'VON - Vedlejší a ostatní ...'!P88</f>
        <v>0</v>
      </c>
      <c r="AV63" s="100">
        <f>'VON - Vedlejší a ostatní ...'!J35</f>
        <v>0</v>
      </c>
      <c r="AW63" s="100">
        <f>'VON - Vedlejší a ostatní ...'!J36</f>
        <v>0</v>
      </c>
      <c r="AX63" s="100">
        <f>'VON - Vedlejší a ostatní ...'!J37</f>
        <v>0</v>
      </c>
      <c r="AY63" s="100">
        <f>'VON - Vedlejší a ostatní ...'!J38</f>
        <v>0</v>
      </c>
      <c r="AZ63" s="100">
        <f>'VON - Vedlejší a ostatní ...'!F35</f>
        <v>0</v>
      </c>
      <c r="BA63" s="100">
        <f>'VON - Vedlejší a ostatní ...'!F36</f>
        <v>0</v>
      </c>
      <c r="BB63" s="100">
        <f>'VON - Vedlejší a ostatní ...'!F37</f>
        <v>0</v>
      </c>
      <c r="BC63" s="100">
        <f>'VON - Vedlejší a ostatní ...'!F38</f>
        <v>0</v>
      </c>
      <c r="BD63" s="102">
        <f>'VON - Vedlejší a ostatní ...'!F39</f>
        <v>0</v>
      </c>
      <c r="BT63" s="103" t="s">
        <v>85</v>
      </c>
      <c r="BV63" s="103" t="s">
        <v>78</v>
      </c>
      <c r="BW63" s="103" t="s">
        <v>114</v>
      </c>
      <c r="BX63" s="103" t="s">
        <v>84</v>
      </c>
      <c r="CL63" s="103" t="s">
        <v>19</v>
      </c>
    </row>
    <row r="64" spans="1:91" s="7" customFormat="1" ht="16.5" customHeight="1">
      <c r="B64" s="86"/>
      <c r="C64" s="87"/>
      <c r="D64" s="309" t="s">
        <v>115</v>
      </c>
      <c r="E64" s="309"/>
      <c r="F64" s="309"/>
      <c r="G64" s="309"/>
      <c r="H64" s="309"/>
      <c r="I64" s="88"/>
      <c r="J64" s="309" t="s">
        <v>116</v>
      </c>
      <c r="K64" s="309"/>
      <c r="L64" s="309"/>
      <c r="M64" s="309"/>
      <c r="N64" s="309"/>
      <c r="O64" s="309"/>
      <c r="P64" s="309"/>
      <c r="Q64" s="309"/>
      <c r="R64" s="309"/>
      <c r="S64" s="309"/>
      <c r="T64" s="309"/>
      <c r="U64" s="309"/>
      <c r="V64" s="309"/>
      <c r="W64" s="309"/>
      <c r="X64" s="309"/>
      <c r="Y64" s="309"/>
      <c r="Z64" s="309"/>
      <c r="AA64" s="309"/>
      <c r="AB64" s="309"/>
      <c r="AC64" s="309"/>
      <c r="AD64" s="309"/>
      <c r="AE64" s="309"/>
      <c r="AF64" s="309"/>
      <c r="AG64" s="337">
        <f>ROUND(AG65,2)</f>
        <v>0</v>
      </c>
      <c r="AH64" s="338"/>
      <c r="AI64" s="338"/>
      <c r="AJ64" s="338"/>
      <c r="AK64" s="338"/>
      <c r="AL64" s="338"/>
      <c r="AM64" s="338"/>
      <c r="AN64" s="343">
        <f t="shared" si="0"/>
        <v>0</v>
      </c>
      <c r="AO64" s="338"/>
      <c r="AP64" s="338"/>
      <c r="AQ64" s="89" t="s">
        <v>82</v>
      </c>
      <c r="AR64" s="90"/>
      <c r="AS64" s="91">
        <f>ROUND(AS65,2)</f>
        <v>0</v>
      </c>
      <c r="AT64" s="92">
        <f t="shared" si="1"/>
        <v>0</v>
      </c>
      <c r="AU64" s="93">
        <f>ROUND(AU65,5)</f>
        <v>0</v>
      </c>
      <c r="AV64" s="92">
        <f>ROUND(AZ64*L29,2)</f>
        <v>0</v>
      </c>
      <c r="AW64" s="92">
        <f>ROUND(BA64*L30,2)</f>
        <v>0</v>
      </c>
      <c r="AX64" s="92">
        <f>ROUND(BB64*L29,2)</f>
        <v>0</v>
      </c>
      <c r="AY64" s="92">
        <f>ROUND(BC64*L30,2)</f>
        <v>0</v>
      </c>
      <c r="AZ64" s="92">
        <f>ROUND(AZ65,2)</f>
        <v>0</v>
      </c>
      <c r="BA64" s="92">
        <f>ROUND(BA65,2)</f>
        <v>0</v>
      </c>
      <c r="BB64" s="92">
        <f>ROUND(BB65,2)</f>
        <v>0</v>
      </c>
      <c r="BC64" s="92">
        <f>ROUND(BC65,2)</f>
        <v>0</v>
      </c>
      <c r="BD64" s="94">
        <f>ROUND(BD65,2)</f>
        <v>0</v>
      </c>
      <c r="BS64" s="95" t="s">
        <v>75</v>
      </c>
      <c r="BT64" s="95" t="s">
        <v>83</v>
      </c>
      <c r="BU64" s="95" t="s">
        <v>77</v>
      </c>
      <c r="BV64" s="95" t="s">
        <v>78</v>
      </c>
      <c r="BW64" s="95" t="s">
        <v>117</v>
      </c>
      <c r="BX64" s="95" t="s">
        <v>5</v>
      </c>
      <c r="CL64" s="95" t="s">
        <v>19</v>
      </c>
      <c r="CM64" s="95" t="s">
        <v>85</v>
      </c>
    </row>
    <row r="65" spans="1:90" s="4" customFormat="1" ht="16.5" customHeight="1">
      <c r="A65" s="96" t="s">
        <v>86</v>
      </c>
      <c r="B65" s="51"/>
      <c r="C65" s="97"/>
      <c r="D65" s="97"/>
      <c r="E65" s="310" t="s">
        <v>92</v>
      </c>
      <c r="F65" s="310"/>
      <c r="G65" s="310"/>
      <c r="H65" s="310"/>
      <c r="I65" s="310"/>
      <c r="J65" s="97"/>
      <c r="K65" s="310" t="s">
        <v>118</v>
      </c>
      <c r="L65" s="310"/>
      <c r="M65" s="310"/>
      <c r="N65" s="310"/>
      <c r="O65" s="310"/>
      <c r="P65" s="310"/>
      <c r="Q65" s="310"/>
      <c r="R65" s="310"/>
      <c r="S65" s="310"/>
      <c r="T65" s="310"/>
      <c r="U65" s="310"/>
      <c r="V65" s="310"/>
      <c r="W65" s="310"/>
      <c r="X65" s="310"/>
      <c r="Y65" s="310"/>
      <c r="Z65" s="310"/>
      <c r="AA65" s="310"/>
      <c r="AB65" s="310"/>
      <c r="AC65" s="310"/>
      <c r="AD65" s="310"/>
      <c r="AE65" s="310"/>
      <c r="AF65" s="310"/>
      <c r="AG65" s="335">
        <f>'SO-02 - Rozvod vody A - č..._01'!J32</f>
        <v>0</v>
      </c>
      <c r="AH65" s="336"/>
      <c r="AI65" s="336"/>
      <c r="AJ65" s="336"/>
      <c r="AK65" s="336"/>
      <c r="AL65" s="336"/>
      <c r="AM65" s="336"/>
      <c r="AN65" s="335">
        <f t="shared" si="0"/>
        <v>0</v>
      </c>
      <c r="AO65" s="336"/>
      <c r="AP65" s="336"/>
      <c r="AQ65" s="98" t="s">
        <v>89</v>
      </c>
      <c r="AR65" s="53"/>
      <c r="AS65" s="104">
        <v>0</v>
      </c>
      <c r="AT65" s="105">
        <f t="shared" si="1"/>
        <v>0</v>
      </c>
      <c r="AU65" s="106">
        <f>'SO-02 - Rozvod vody A - č..._01'!P94</f>
        <v>0</v>
      </c>
      <c r="AV65" s="105">
        <f>'SO-02 - Rozvod vody A - č..._01'!J35</f>
        <v>0</v>
      </c>
      <c r="AW65" s="105">
        <f>'SO-02 - Rozvod vody A - č..._01'!J36</f>
        <v>0</v>
      </c>
      <c r="AX65" s="105">
        <f>'SO-02 - Rozvod vody A - č..._01'!J37</f>
        <v>0</v>
      </c>
      <c r="AY65" s="105">
        <f>'SO-02 - Rozvod vody A - č..._01'!J38</f>
        <v>0</v>
      </c>
      <c r="AZ65" s="105">
        <f>'SO-02 - Rozvod vody A - č..._01'!F35</f>
        <v>0</v>
      </c>
      <c r="BA65" s="105">
        <f>'SO-02 - Rozvod vody A - č..._01'!F36</f>
        <v>0</v>
      </c>
      <c r="BB65" s="105">
        <f>'SO-02 - Rozvod vody A - č..._01'!F37</f>
        <v>0</v>
      </c>
      <c r="BC65" s="105">
        <f>'SO-02 - Rozvod vody A - č..._01'!F38</f>
        <v>0</v>
      </c>
      <c r="BD65" s="107">
        <f>'SO-02 - Rozvod vody A - č..._01'!F39</f>
        <v>0</v>
      </c>
      <c r="BT65" s="103" t="s">
        <v>85</v>
      </c>
      <c r="BV65" s="103" t="s">
        <v>78</v>
      </c>
      <c r="BW65" s="103" t="s">
        <v>119</v>
      </c>
      <c r="BX65" s="103" t="s">
        <v>117</v>
      </c>
      <c r="CL65" s="103" t="s">
        <v>95</v>
      </c>
    </row>
    <row r="66" spans="1:90" s="2" customFormat="1" ht="30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9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</row>
    <row r="67" spans="1:90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39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</row>
  </sheetData>
  <sheetProtection algorithmName="SHA-512" hashValue="qg3XvTa8l4XtntHB1kolE1D9PYouy99t6OFU4jVKueffP3txY/f/KdkrDa/63ie3xnRfiM5O24uheR6r30AfCA==" saltValue="bZ8IwU8WHmvJspxs7KYHLvlmWbrY/TeHz5ImbR45QQa7Id45QqNWWjF61etfEDzxadxW7CbqcE7o+WxO36FWAw==" spinCount="100000" sheet="1" objects="1" scenarios="1" formatColumns="0" formatRows="0"/>
  <mergeCells count="82">
    <mergeCell ref="AN65:AP65"/>
    <mergeCell ref="AG65:AM65"/>
    <mergeCell ref="AN54:AP54"/>
    <mergeCell ref="AN64:AP64"/>
    <mergeCell ref="AN63:AP63"/>
    <mergeCell ref="AN52:AP52"/>
    <mergeCell ref="AN59:AP59"/>
    <mergeCell ref="AN55:AP55"/>
    <mergeCell ref="AN61:AP61"/>
    <mergeCell ref="AN56:AP56"/>
    <mergeCell ref="AN60:AP60"/>
    <mergeCell ref="AN57:AP57"/>
    <mergeCell ref="AN62:AP62"/>
    <mergeCell ref="AN58:AP58"/>
    <mergeCell ref="AG63:AM63"/>
    <mergeCell ref="AG60:AM60"/>
    <mergeCell ref="AG58:AM58"/>
    <mergeCell ref="AG64:AM64"/>
    <mergeCell ref="AG57:AM57"/>
    <mergeCell ref="AK35:AO35"/>
    <mergeCell ref="X35:AB35"/>
    <mergeCell ref="AR2:BE2"/>
    <mergeCell ref="AG59:AM59"/>
    <mergeCell ref="AG62:AM62"/>
    <mergeCell ref="AG61:AM61"/>
    <mergeCell ref="AG56:AM56"/>
    <mergeCell ref="AG55:AM55"/>
    <mergeCell ref="AG52:AM52"/>
    <mergeCell ref="AM47:AN47"/>
    <mergeCell ref="AM49:AP49"/>
    <mergeCell ref="AM50:AP50"/>
    <mergeCell ref="AS49:AT51"/>
    <mergeCell ref="L32:P32"/>
    <mergeCell ref="W32:AE32"/>
    <mergeCell ref="AK32:AO32"/>
    <mergeCell ref="L33:P33"/>
    <mergeCell ref="AK33:AO33"/>
    <mergeCell ref="W33:AE33"/>
    <mergeCell ref="W30:AE30"/>
    <mergeCell ref="AK30:AO30"/>
    <mergeCell ref="L30:P30"/>
    <mergeCell ref="AK31:AO31"/>
    <mergeCell ref="W31:AE31"/>
    <mergeCell ref="L31:P31"/>
    <mergeCell ref="L45:AO45"/>
    <mergeCell ref="E65:I65"/>
    <mergeCell ref="K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K58:AF58"/>
    <mergeCell ref="K59:AF59"/>
    <mergeCell ref="K56:AF56"/>
    <mergeCell ref="K60:AF60"/>
    <mergeCell ref="K63:AF63"/>
    <mergeCell ref="K57:AF57"/>
    <mergeCell ref="C52:G52"/>
    <mergeCell ref="D64:H64"/>
    <mergeCell ref="D55:H55"/>
    <mergeCell ref="E61:I61"/>
    <mergeCell ref="E58:I58"/>
    <mergeCell ref="E57:I57"/>
    <mergeCell ref="E60:I60"/>
    <mergeCell ref="E56:I56"/>
    <mergeCell ref="E59:I59"/>
    <mergeCell ref="E62:I62"/>
    <mergeCell ref="E63:I63"/>
    <mergeCell ref="I52:AF52"/>
    <mergeCell ref="J64:AF64"/>
    <mergeCell ref="J55:AF55"/>
    <mergeCell ref="K62:AF62"/>
    <mergeCell ref="K61:AF61"/>
  </mergeCells>
  <hyperlinks>
    <hyperlink ref="A56" location="'SO-01 - Retence škola'!C2" display="/"/>
    <hyperlink ref="A57" location="'SO-02 - Rozvod vody A - č...'!C2" display="/"/>
    <hyperlink ref="A58" location="'SO-03 - Přípojka NN A (sa...'!C2" display="/"/>
    <hyperlink ref="A59" location="'SO-04 - Retence dílny'!C2" display="/"/>
    <hyperlink ref="A60" location="'SO-05 - Rozvod vody B'!C2" display="/"/>
    <hyperlink ref="A61" location="'SO-06 - Přípojka NN B (sa...'!C2" display="/"/>
    <hyperlink ref="A62" location="'SO-07 - Ozelenění'!C2" display="/"/>
    <hyperlink ref="A63" location="'VON - Vedlejší a ostatní ...'!C2" display="/"/>
    <hyperlink ref="A65" location="'SO-02 - Rozvod vody A - č..._01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6" t="s">
        <v>119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85</v>
      </c>
    </row>
    <row r="4" spans="1:46" s="1" customFormat="1" ht="24.95" customHeight="1">
      <c r="B4" s="19"/>
      <c r="D4" s="110" t="s">
        <v>120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51" t="str">
        <f>'Rekapitulace stavby'!K6</f>
        <v>SOU zemědělské Chvaletice - hospodaření se srážkovými vodami</v>
      </c>
      <c r="F7" s="352"/>
      <c r="G7" s="352"/>
      <c r="H7" s="352"/>
      <c r="L7" s="19"/>
    </row>
    <row r="8" spans="1:46" s="1" customFormat="1" ht="12" customHeight="1">
      <c r="B8" s="19"/>
      <c r="D8" s="112" t="s">
        <v>121</v>
      </c>
      <c r="L8" s="19"/>
    </row>
    <row r="9" spans="1:46" s="2" customFormat="1" ht="16.5" customHeight="1">
      <c r="A9" s="34"/>
      <c r="B9" s="39"/>
      <c r="C9" s="34"/>
      <c r="D9" s="34"/>
      <c r="E9" s="351" t="s">
        <v>1664</v>
      </c>
      <c r="F9" s="353"/>
      <c r="G9" s="353"/>
      <c r="H9" s="35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4" t="s">
        <v>1665</v>
      </c>
      <c r="F11" s="353"/>
      <c r="G11" s="353"/>
      <c r="H11" s="35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95</v>
      </c>
      <c r="G13" s="34"/>
      <c r="H13" s="34"/>
      <c r="I13" s="112" t="s">
        <v>20</v>
      </c>
      <c r="J13" s="103" t="s">
        <v>125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34"/>
      <c r="E15" s="34"/>
      <c r="F15" s="34"/>
      <c r="G15" s="34"/>
      <c r="H15" s="34"/>
      <c r="I15" s="115" t="s">
        <v>28</v>
      </c>
      <c r="J15" s="116" t="s">
        <v>29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32</v>
      </c>
      <c r="F17" s="34"/>
      <c r="G17" s="34"/>
      <c r="H17" s="34"/>
      <c r="I17" s="112" t="s">
        <v>33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34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5" t="str">
        <f>'Rekapitulace stavby'!E14</f>
        <v>Vyplň údaj</v>
      </c>
      <c r="F20" s="356"/>
      <c r="G20" s="356"/>
      <c r="H20" s="356"/>
      <c r="I20" s="112" t="s">
        <v>33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36</v>
      </c>
      <c r="E22" s="34"/>
      <c r="F22" s="34"/>
      <c r="G22" s="34"/>
      <c r="H22" s="34"/>
      <c r="I22" s="112" t="s">
        <v>31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126</v>
      </c>
      <c r="F23" s="34"/>
      <c r="G23" s="34"/>
      <c r="H23" s="34"/>
      <c r="I23" s="112" t="s">
        <v>33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31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33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7"/>
      <c r="B29" s="118"/>
      <c r="C29" s="117"/>
      <c r="D29" s="117"/>
      <c r="E29" s="357" t="s">
        <v>19</v>
      </c>
      <c r="F29" s="357"/>
      <c r="G29" s="357"/>
      <c r="H29" s="35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42</v>
      </c>
      <c r="E32" s="34"/>
      <c r="F32" s="34"/>
      <c r="G32" s="34"/>
      <c r="H32" s="34"/>
      <c r="I32" s="34"/>
      <c r="J32" s="122">
        <f>ROUND(J94,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0"/>
      <c r="E33" s="120"/>
      <c r="F33" s="120"/>
      <c r="G33" s="120"/>
      <c r="H33" s="120"/>
      <c r="I33" s="120"/>
      <c r="J33" s="120"/>
      <c r="K33" s="120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44</v>
      </c>
      <c r="G34" s="34"/>
      <c r="H34" s="34"/>
      <c r="I34" s="123" t="s">
        <v>43</v>
      </c>
      <c r="J34" s="123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46</v>
      </c>
      <c r="E35" s="112" t="s">
        <v>47</v>
      </c>
      <c r="F35" s="125">
        <f>ROUND((SUM(BE94:BE273)),  2)</f>
        <v>0</v>
      </c>
      <c r="G35" s="34"/>
      <c r="H35" s="34"/>
      <c r="I35" s="126">
        <v>0.21</v>
      </c>
      <c r="J35" s="125">
        <f>ROUND(((SUM(BE94:BE273))*I35),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5">
        <f>ROUND((SUM(BF94:BF273)),  2)</f>
        <v>0</v>
      </c>
      <c r="G36" s="34"/>
      <c r="H36" s="34"/>
      <c r="I36" s="126">
        <v>0.15</v>
      </c>
      <c r="J36" s="125">
        <f>ROUND(((SUM(BF94:BF273))*I36),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5">
        <f>ROUND((SUM(BG94:BG273)),  2)</f>
        <v>0</v>
      </c>
      <c r="G37" s="34"/>
      <c r="H37" s="34"/>
      <c r="I37" s="126">
        <v>0.21</v>
      </c>
      <c r="J37" s="125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5">
        <f>ROUND((SUM(BH94:BH273)),  2)</f>
        <v>0</v>
      </c>
      <c r="G38" s="34"/>
      <c r="H38" s="34"/>
      <c r="I38" s="126">
        <v>0.15</v>
      </c>
      <c r="J38" s="125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5">
        <f>ROUND((SUM(BI94:BI273)),  2)</f>
        <v>0</v>
      </c>
      <c r="G39" s="34"/>
      <c r="H39" s="34"/>
      <c r="I39" s="126">
        <v>0</v>
      </c>
      <c r="J39" s="125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127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SOU zemědělské Chvaletice - hospodaření se srážkovými vodami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121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1664</v>
      </c>
      <c r="F52" s="360"/>
      <c r="G52" s="360"/>
      <c r="H52" s="36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2" t="str">
        <f>E11</f>
        <v>SO-02 - Rozvod vody A - část 1</v>
      </c>
      <c r="F54" s="360"/>
      <c r="G54" s="360"/>
      <c r="H54" s="36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 xml:space="preserve"> </v>
      </c>
      <c r="G56" s="36"/>
      <c r="H56" s="36"/>
      <c r="I56" s="28" t="s">
        <v>24</v>
      </c>
      <c r="J56" s="59" t="str">
        <f>IF(J14="","",J14)</f>
        <v>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Pardubický kraj, Komenského náměstí 125, Pardubice</v>
      </c>
      <c r="G58" s="36"/>
      <c r="H58" s="36"/>
      <c r="I58" s="28" t="s">
        <v>36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8" t="s">
        <v>34</v>
      </c>
      <c r="D59" s="36"/>
      <c r="E59" s="36"/>
      <c r="F59" s="26" t="str">
        <f>IF(E20="","",E20)</f>
        <v>Vyplň údaj</v>
      </c>
      <c r="G59" s="36"/>
      <c r="H59" s="36"/>
      <c r="I59" s="28" t="s">
        <v>39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8" t="s">
        <v>128</v>
      </c>
      <c r="D61" s="139"/>
      <c r="E61" s="139"/>
      <c r="F61" s="139"/>
      <c r="G61" s="139"/>
      <c r="H61" s="139"/>
      <c r="I61" s="139"/>
      <c r="J61" s="140" t="s">
        <v>129</v>
      </c>
      <c r="K61" s="139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41" t="s">
        <v>74</v>
      </c>
      <c r="D63" s="36"/>
      <c r="E63" s="36"/>
      <c r="F63" s="36"/>
      <c r="G63" s="36"/>
      <c r="H63" s="36"/>
      <c r="I63" s="36"/>
      <c r="J63" s="77">
        <f>J94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130</v>
      </c>
    </row>
    <row r="64" spans="1:47" s="9" customFormat="1" ht="24.95" customHeight="1">
      <c r="B64" s="142"/>
      <c r="C64" s="143"/>
      <c r="D64" s="144" t="s">
        <v>131</v>
      </c>
      <c r="E64" s="145"/>
      <c r="F64" s="145"/>
      <c r="G64" s="145"/>
      <c r="H64" s="145"/>
      <c r="I64" s="145"/>
      <c r="J64" s="146">
        <f>J95</f>
        <v>0</v>
      </c>
      <c r="K64" s="143"/>
      <c r="L64" s="147"/>
    </row>
    <row r="65" spans="1:31" s="10" customFormat="1" ht="19.899999999999999" customHeight="1">
      <c r="B65" s="148"/>
      <c r="C65" s="97"/>
      <c r="D65" s="149" t="s">
        <v>132</v>
      </c>
      <c r="E65" s="150"/>
      <c r="F65" s="150"/>
      <c r="G65" s="150"/>
      <c r="H65" s="150"/>
      <c r="I65" s="150"/>
      <c r="J65" s="151">
        <f>J96</f>
        <v>0</v>
      </c>
      <c r="K65" s="97"/>
      <c r="L65" s="152"/>
    </row>
    <row r="66" spans="1:31" s="10" customFormat="1" ht="19.899999999999999" customHeight="1">
      <c r="B66" s="148"/>
      <c r="C66" s="97"/>
      <c r="D66" s="149" t="s">
        <v>133</v>
      </c>
      <c r="E66" s="150"/>
      <c r="F66" s="150"/>
      <c r="G66" s="150"/>
      <c r="H66" s="150"/>
      <c r="I66" s="150"/>
      <c r="J66" s="151">
        <f>J170</f>
        <v>0</v>
      </c>
      <c r="K66" s="97"/>
      <c r="L66" s="152"/>
    </row>
    <row r="67" spans="1:31" s="10" customFormat="1" ht="19.899999999999999" customHeight="1">
      <c r="B67" s="148"/>
      <c r="C67" s="97"/>
      <c r="D67" s="149" t="s">
        <v>134</v>
      </c>
      <c r="E67" s="150"/>
      <c r="F67" s="150"/>
      <c r="G67" s="150"/>
      <c r="H67" s="150"/>
      <c r="I67" s="150"/>
      <c r="J67" s="151">
        <f>J186</f>
        <v>0</v>
      </c>
      <c r="K67" s="97"/>
      <c r="L67" s="152"/>
    </row>
    <row r="68" spans="1:31" s="10" customFormat="1" ht="19.899999999999999" customHeight="1">
      <c r="B68" s="148"/>
      <c r="C68" s="97"/>
      <c r="D68" s="149" t="s">
        <v>135</v>
      </c>
      <c r="E68" s="150"/>
      <c r="F68" s="150"/>
      <c r="G68" s="150"/>
      <c r="H68" s="150"/>
      <c r="I68" s="150"/>
      <c r="J68" s="151">
        <f>J192</f>
        <v>0</v>
      </c>
      <c r="K68" s="97"/>
      <c r="L68" s="152"/>
    </row>
    <row r="69" spans="1:31" s="10" customFormat="1" ht="19.899999999999999" customHeight="1">
      <c r="B69" s="148"/>
      <c r="C69" s="97"/>
      <c r="D69" s="149" t="s">
        <v>136</v>
      </c>
      <c r="E69" s="150"/>
      <c r="F69" s="150"/>
      <c r="G69" s="150"/>
      <c r="H69" s="150"/>
      <c r="I69" s="150"/>
      <c r="J69" s="151">
        <f>J206</f>
        <v>0</v>
      </c>
      <c r="K69" s="97"/>
      <c r="L69" s="152"/>
    </row>
    <row r="70" spans="1:31" s="10" customFormat="1" ht="19.899999999999999" customHeight="1">
      <c r="B70" s="148"/>
      <c r="C70" s="97"/>
      <c r="D70" s="149" t="s">
        <v>137</v>
      </c>
      <c r="E70" s="150"/>
      <c r="F70" s="150"/>
      <c r="G70" s="150"/>
      <c r="H70" s="150"/>
      <c r="I70" s="150"/>
      <c r="J70" s="151">
        <f>J214</f>
        <v>0</v>
      </c>
      <c r="K70" s="97"/>
      <c r="L70" s="152"/>
    </row>
    <row r="71" spans="1:31" s="10" customFormat="1" ht="19.899999999999999" customHeight="1">
      <c r="B71" s="148"/>
      <c r="C71" s="97"/>
      <c r="D71" s="149" t="s">
        <v>139</v>
      </c>
      <c r="E71" s="150"/>
      <c r="F71" s="150"/>
      <c r="G71" s="150"/>
      <c r="H71" s="150"/>
      <c r="I71" s="150"/>
      <c r="J71" s="151">
        <f>J245</f>
        <v>0</v>
      </c>
      <c r="K71" s="97"/>
      <c r="L71" s="152"/>
    </row>
    <row r="72" spans="1:31" s="10" customFormat="1" ht="19.899999999999999" customHeight="1">
      <c r="B72" s="148"/>
      <c r="C72" s="97"/>
      <c r="D72" s="149" t="s">
        <v>140</v>
      </c>
      <c r="E72" s="150"/>
      <c r="F72" s="150"/>
      <c r="G72" s="150"/>
      <c r="H72" s="150"/>
      <c r="I72" s="150"/>
      <c r="J72" s="151">
        <f>J267</f>
        <v>0</v>
      </c>
      <c r="K72" s="97"/>
      <c r="L72" s="152"/>
    </row>
    <row r="73" spans="1:31" s="2" customFormat="1" ht="21.7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31" s="2" customFormat="1" ht="6.9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5" customHeight="1">
      <c r="A79" s="34"/>
      <c r="B79" s="35"/>
      <c r="C79" s="22" t="s">
        <v>141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12" customHeight="1">
      <c r="A81" s="34"/>
      <c r="B81" s="35"/>
      <c r="C81" s="28" t="s">
        <v>16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6.5" customHeight="1">
      <c r="A82" s="34"/>
      <c r="B82" s="35"/>
      <c r="C82" s="36"/>
      <c r="D82" s="36"/>
      <c r="E82" s="358" t="str">
        <f>E7</f>
        <v>SOU zemědělské Chvaletice - hospodaření se srážkovými vodami</v>
      </c>
      <c r="F82" s="359"/>
      <c r="G82" s="359"/>
      <c r="H82" s="359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1" customFormat="1" ht="12" customHeight="1">
      <c r="B83" s="20"/>
      <c r="C83" s="28" t="s">
        <v>121</v>
      </c>
      <c r="D83" s="21"/>
      <c r="E83" s="21"/>
      <c r="F83" s="21"/>
      <c r="G83" s="21"/>
      <c r="H83" s="21"/>
      <c r="I83" s="21"/>
      <c r="J83" s="21"/>
      <c r="K83" s="21"/>
      <c r="L83" s="19"/>
    </row>
    <row r="84" spans="1:63" s="2" customFormat="1" ht="16.5" customHeight="1">
      <c r="A84" s="34"/>
      <c r="B84" s="35"/>
      <c r="C84" s="36"/>
      <c r="D84" s="36"/>
      <c r="E84" s="358" t="s">
        <v>1664</v>
      </c>
      <c r="F84" s="360"/>
      <c r="G84" s="360"/>
      <c r="H84" s="360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8" t="s">
        <v>123</v>
      </c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6"/>
      <c r="D86" s="36"/>
      <c r="E86" s="312" t="str">
        <f>E11</f>
        <v>SO-02 - Rozvod vody A - část 1</v>
      </c>
      <c r="F86" s="360"/>
      <c r="G86" s="360"/>
      <c r="H86" s="360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8" t="s">
        <v>22</v>
      </c>
      <c r="D88" s="36"/>
      <c r="E88" s="36"/>
      <c r="F88" s="26" t="str">
        <f>F14</f>
        <v xml:space="preserve"> </v>
      </c>
      <c r="G88" s="36"/>
      <c r="H88" s="36"/>
      <c r="I88" s="28" t="s">
        <v>24</v>
      </c>
      <c r="J88" s="59" t="str">
        <f>IF(J14="","",J14)</f>
        <v>3. 12. 2021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25.7" customHeight="1">
      <c r="A90" s="34"/>
      <c r="B90" s="35"/>
      <c r="C90" s="28" t="s">
        <v>30</v>
      </c>
      <c r="D90" s="36"/>
      <c r="E90" s="36"/>
      <c r="F90" s="26" t="str">
        <f>E17</f>
        <v>Pardubický kraj, Komenského náměstí 125, Pardubice</v>
      </c>
      <c r="G90" s="36"/>
      <c r="H90" s="36"/>
      <c r="I90" s="28" t="s">
        <v>36</v>
      </c>
      <c r="J90" s="32" t="str">
        <f>E23</f>
        <v>Agroprojekce Litomyšl, s.r.o.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8" t="s">
        <v>34</v>
      </c>
      <c r="D91" s="36"/>
      <c r="E91" s="36"/>
      <c r="F91" s="26" t="str">
        <f>IF(E20="","",E20)</f>
        <v>Vyplň údaj</v>
      </c>
      <c r="G91" s="36"/>
      <c r="H91" s="36"/>
      <c r="I91" s="28" t="s">
        <v>39</v>
      </c>
      <c r="J91" s="32" t="str">
        <f>E26</f>
        <v xml:space="preserve"> 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53"/>
      <c r="B93" s="154"/>
      <c r="C93" s="155" t="s">
        <v>142</v>
      </c>
      <c r="D93" s="156" t="s">
        <v>61</v>
      </c>
      <c r="E93" s="156" t="s">
        <v>57</v>
      </c>
      <c r="F93" s="156" t="s">
        <v>58</v>
      </c>
      <c r="G93" s="156" t="s">
        <v>143</v>
      </c>
      <c r="H93" s="156" t="s">
        <v>144</v>
      </c>
      <c r="I93" s="156" t="s">
        <v>145</v>
      </c>
      <c r="J93" s="156" t="s">
        <v>129</v>
      </c>
      <c r="K93" s="157" t="s">
        <v>146</v>
      </c>
      <c r="L93" s="158"/>
      <c r="M93" s="68" t="s">
        <v>19</v>
      </c>
      <c r="N93" s="69" t="s">
        <v>46</v>
      </c>
      <c r="O93" s="69" t="s">
        <v>147</v>
      </c>
      <c r="P93" s="69" t="s">
        <v>148</v>
      </c>
      <c r="Q93" s="69" t="s">
        <v>149</v>
      </c>
      <c r="R93" s="69" t="s">
        <v>150</v>
      </c>
      <c r="S93" s="69" t="s">
        <v>151</v>
      </c>
      <c r="T93" s="70" t="s">
        <v>152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4"/>
      <c r="B94" s="35"/>
      <c r="C94" s="75" t="s">
        <v>153</v>
      </c>
      <c r="D94" s="36"/>
      <c r="E94" s="36"/>
      <c r="F94" s="36"/>
      <c r="G94" s="36"/>
      <c r="H94" s="36"/>
      <c r="I94" s="36"/>
      <c r="J94" s="159">
        <f>BK94</f>
        <v>0</v>
      </c>
      <c r="K94" s="36"/>
      <c r="L94" s="39"/>
      <c r="M94" s="71"/>
      <c r="N94" s="160"/>
      <c r="O94" s="72"/>
      <c r="P94" s="161">
        <f>P95</f>
        <v>0</v>
      </c>
      <c r="Q94" s="72"/>
      <c r="R94" s="161">
        <f>R95</f>
        <v>106.64427791999998</v>
      </c>
      <c r="S94" s="72"/>
      <c r="T94" s="162">
        <f>T95</f>
        <v>1.17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6" t="s">
        <v>75</v>
      </c>
      <c r="AU94" s="16" t="s">
        <v>130</v>
      </c>
      <c r="BK94" s="163">
        <f>BK95</f>
        <v>0</v>
      </c>
    </row>
    <row r="95" spans="1:63" s="12" customFormat="1" ht="25.9" customHeight="1">
      <c r="B95" s="164"/>
      <c r="C95" s="165"/>
      <c r="D95" s="166" t="s">
        <v>75</v>
      </c>
      <c r="E95" s="167" t="s">
        <v>154</v>
      </c>
      <c r="F95" s="167" t="s">
        <v>155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P96+P170+P186+P192+P206+P214+P245+P267</f>
        <v>0</v>
      </c>
      <c r="Q95" s="172"/>
      <c r="R95" s="173">
        <f>R96+R170+R186+R192+R206+R214+R245+R267</f>
        <v>106.64427791999998</v>
      </c>
      <c r="S95" s="172"/>
      <c r="T95" s="174">
        <f>T96+T170+T186+T192+T206+T214+T245+T267</f>
        <v>1.17</v>
      </c>
      <c r="AR95" s="175" t="s">
        <v>83</v>
      </c>
      <c r="AT95" s="176" t="s">
        <v>75</v>
      </c>
      <c r="AU95" s="176" t="s">
        <v>76</v>
      </c>
      <c r="AY95" s="175" t="s">
        <v>156</v>
      </c>
      <c r="BK95" s="177">
        <f>BK96+BK170+BK186+BK192+BK206+BK214+BK245+BK267</f>
        <v>0</v>
      </c>
    </row>
    <row r="96" spans="1:63" s="12" customFormat="1" ht="22.9" customHeight="1">
      <c r="B96" s="164"/>
      <c r="C96" s="165"/>
      <c r="D96" s="166" t="s">
        <v>75</v>
      </c>
      <c r="E96" s="178" t="s">
        <v>83</v>
      </c>
      <c r="F96" s="178" t="s">
        <v>157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SUM(P97:P169)</f>
        <v>0</v>
      </c>
      <c r="Q96" s="172"/>
      <c r="R96" s="173">
        <f>SUM(R97:R169)</f>
        <v>75.696023999999994</v>
      </c>
      <c r="S96" s="172"/>
      <c r="T96" s="174">
        <f>SUM(T97:T169)</f>
        <v>1.17</v>
      </c>
      <c r="AR96" s="175" t="s">
        <v>83</v>
      </c>
      <c r="AT96" s="176" t="s">
        <v>75</v>
      </c>
      <c r="AU96" s="176" t="s">
        <v>83</v>
      </c>
      <c r="AY96" s="175" t="s">
        <v>156</v>
      </c>
      <c r="BK96" s="177">
        <f>SUM(BK97:BK169)</f>
        <v>0</v>
      </c>
    </row>
    <row r="97" spans="1:65" s="2" customFormat="1" ht="16.5" customHeight="1">
      <c r="A97" s="34"/>
      <c r="B97" s="35"/>
      <c r="C97" s="180" t="s">
        <v>83</v>
      </c>
      <c r="D97" s="180" t="s">
        <v>158</v>
      </c>
      <c r="E97" s="181" t="s">
        <v>159</v>
      </c>
      <c r="F97" s="182" t="s">
        <v>160</v>
      </c>
      <c r="G97" s="183" t="s">
        <v>161</v>
      </c>
      <c r="H97" s="184">
        <v>2</v>
      </c>
      <c r="I97" s="185"/>
      <c r="J97" s="186">
        <f>ROUND(I97*H97,2)</f>
        <v>0</v>
      </c>
      <c r="K97" s="182" t="s">
        <v>162</v>
      </c>
      <c r="L97" s="39"/>
      <c r="M97" s="187" t="s">
        <v>19</v>
      </c>
      <c r="N97" s="188" t="s">
        <v>47</v>
      </c>
      <c r="O97" s="64"/>
      <c r="P97" s="189">
        <f>O97*H97</f>
        <v>0</v>
      </c>
      <c r="Q97" s="189">
        <v>0</v>
      </c>
      <c r="R97" s="189">
        <f>Q97*H97</f>
        <v>0</v>
      </c>
      <c r="S97" s="189">
        <v>0.26</v>
      </c>
      <c r="T97" s="190">
        <f>S97*H97</f>
        <v>0.52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1" t="s">
        <v>163</v>
      </c>
      <c r="AT97" s="191" t="s">
        <v>158</v>
      </c>
      <c r="AU97" s="191" t="s">
        <v>85</v>
      </c>
      <c r="AY97" s="16" t="s">
        <v>156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6" t="s">
        <v>83</v>
      </c>
      <c r="BK97" s="192">
        <f>ROUND(I97*H97,2)</f>
        <v>0</v>
      </c>
      <c r="BL97" s="16" t="s">
        <v>163</v>
      </c>
      <c r="BM97" s="191" t="s">
        <v>811</v>
      </c>
    </row>
    <row r="98" spans="1:65" s="2" customFormat="1" ht="19.5">
      <c r="A98" s="34"/>
      <c r="B98" s="35"/>
      <c r="C98" s="36"/>
      <c r="D98" s="193" t="s">
        <v>165</v>
      </c>
      <c r="E98" s="36"/>
      <c r="F98" s="194" t="s">
        <v>166</v>
      </c>
      <c r="G98" s="36"/>
      <c r="H98" s="36"/>
      <c r="I98" s="195"/>
      <c r="J98" s="36"/>
      <c r="K98" s="36"/>
      <c r="L98" s="39"/>
      <c r="M98" s="196"/>
      <c r="N98" s="197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6" t="s">
        <v>165</v>
      </c>
      <c r="AU98" s="16" t="s">
        <v>85</v>
      </c>
    </row>
    <row r="99" spans="1:65" s="2" customFormat="1" ht="11.25">
      <c r="A99" s="34"/>
      <c r="B99" s="35"/>
      <c r="C99" s="36"/>
      <c r="D99" s="198" t="s">
        <v>167</v>
      </c>
      <c r="E99" s="36"/>
      <c r="F99" s="199" t="s">
        <v>168</v>
      </c>
      <c r="G99" s="36"/>
      <c r="H99" s="36"/>
      <c r="I99" s="195"/>
      <c r="J99" s="36"/>
      <c r="K99" s="36"/>
      <c r="L99" s="39"/>
      <c r="M99" s="196"/>
      <c r="N99" s="197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6" t="s">
        <v>167</v>
      </c>
      <c r="AU99" s="16" t="s">
        <v>85</v>
      </c>
    </row>
    <row r="100" spans="1:65" s="13" customFormat="1" ht="11.25">
      <c r="B100" s="200"/>
      <c r="C100" s="201"/>
      <c r="D100" s="193" t="s">
        <v>169</v>
      </c>
      <c r="E100" s="202" t="s">
        <v>19</v>
      </c>
      <c r="F100" s="203" t="s">
        <v>1666</v>
      </c>
      <c r="G100" s="201"/>
      <c r="H100" s="204">
        <v>2</v>
      </c>
      <c r="I100" s="205"/>
      <c r="J100" s="201"/>
      <c r="K100" s="201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169</v>
      </c>
      <c r="AU100" s="210" t="s">
        <v>85</v>
      </c>
      <c r="AV100" s="13" t="s">
        <v>85</v>
      </c>
      <c r="AW100" s="13" t="s">
        <v>38</v>
      </c>
      <c r="AX100" s="13" t="s">
        <v>83</v>
      </c>
      <c r="AY100" s="210" t="s">
        <v>156</v>
      </c>
    </row>
    <row r="101" spans="1:65" s="2" customFormat="1" ht="16.5" customHeight="1">
      <c r="A101" s="34"/>
      <c r="B101" s="35"/>
      <c r="C101" s="180" t="s">
        <v>85</v>
      </c>
      <c r="D101" s="180" t="s">
        <v>158</v>
      </c>
      <c r="E101" s="181" t="s">
        <v>171</v>
      </c>
      <c r="F101" s="182" t="s">
        <v>172</v>
      </c>
      <c r="G101" s="183" t="s">
        <v>161</v>
      </c>
      <c r="H101" s="184">
        <v>2</v>
      </c>
      <c r="I101" s="185"/>
      <c r="J101" s="186">
        <f>ROUND(I101*H101,2)</f>
        <v>0</v>
      </c>
      <c r="K101" s="182" t="s">
        <v>162</v>
      </c>
      <c r="L101" s="39"/>
      <c r="M101" s="187" t="s">
        <v>19</v>
      </c>
      <c r="N101" s="188" t="s">
        <v>47</v>
      </c>
      <c r="O101" s="64"/>
      <c r="P101" s="189">
        <f>O101*H101</f>
        <v>0</v>
      </c>
      <c r="Q101" s="189">
        <v>0</v>
      </c>
      <c r="R101" s="189">
        <f>Q101*H101</f>
        <v>0</v>
      </c>
      <c r="S101" s="189">
        <v>0.32500000000000001</v>
      </c>
      <c r="T101" s="190">
        <f>S101*H101</f>
        <v>0.65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1" t="s">
        <v>163</v>
      </c>
      <c r="AT101" s="191" t="s">
        <v>158</v>
      </c>
      <c r="AU101" s="191" t="s">
        <v>85</v>
      </c>
      <c r="AY101" s="16" t="s">
        <v>156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6" t="s">
        <v>83</v>
      </c>
      <c r="BK101" s="192">
        <f>ROUND(I101*H101,2)</f>
        <v>0</v>
      </c>
      <c r="BL101" s="16" t="s">
        <v>163</v>
      </c>
      <c r="BM101" s="191" t="s">
        <v>813</v>
      </c>
    </row>
    <row r="102" spans="1:65" s="2" customFormat="1" ht="19.5">
      <c r="A102" s="34"/>
      <c r="B102" s="35"/>
      <c r="C102" s="36"/>
      <c r="D102" s="193" t="s">
        <v>165</v>
      </c>
      <c r="E102" s="36"/>
      <c r="F102" s="194" t="s">
        <v>174</v>
      </c>
      <c r="G102" s="36"/>
      <c r="H102" s="36"/>
      <c r="I102" s="195"/>
      <c r="J102" s="36"/>
      <c r="K102" s="36"/>
      <c r="L102" s="39"/>
      <c r="M102" s="196"/>
      <c r="N102" s="197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6" t="s">
        <v>165</v>
      </c>
      <c r="AU102" s="16" t="s">
        <v>85</v>
      </c>
    </row>
    <row r="103" spans="1:65" s="2" customFormat="1" ht="11.25">
      <c r="A103" s="34"/>
      <c r="B103" s="35"/>
      <c r="C103" s="36"/>
      <c r="D103" s="198" t="s">
        <v>167</v>
      </c>
      <c r="E103" s="36"/>
      <c r="F103" s="199" t="s">
        <v>175</v>
      </c>
      <c r="G103" s="36"/>
      <c r="H103" s="36"/>
      <c r="I103" s="195"/>
      <c r="J103" s="36"/>
      <c r="K103" s="36"/>
      <c r="L103" s="39"/>
      <c r="M103" s="196"/>
      <c r="N103" s="197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6" t="s">
        <v>167</v>
      </c>
      <c r="AU103" s="16" t="s">
        <v>85</v>
      </c>
    </row>
    <row r="104" spans="1:65" s="13" customFormat="1" ht="11.25">
      <c r="B104" s="200"/>
      <c r="C104" s="201"/>
      <c r="D104" s="193" t="s">
        <v>169</v>
      </c>
      <c r="E104" s="202" t="s">
        <v>19</v>
      </c>
      <c r="F104" s="203" t="s">
        <v>1667</v>
      </c>
      <c r="G104" s="201"/>
      <c r="H104" s="204">
        <v>2</v>
      </c>
      <c r="I104" s="205"/>
      <c r="J104" s="201"/>
      <c r="K104" s="201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169</v>
      </c>
      <c r="AU104" s="210" t="s">
        <v>85</v>
      </c>
      <c r="AV104" s="13" t="s">
        <v>85</v>
      </c>
      <c r="AW104" s="13" t="s">
        <v>38</v>
      </c>
      <c r="AX104" s="13" t="s">
        <v>83</v>
      </c>
      <c r="AY104" s="210" t="s">
        <v>156</v>
      </c>
    </row>
    <row r="105" spans="1:65" s="2" customFormat="1" ht="16.5" customHeight="1">
      <c r="A105" s="34"/>
      <c r="B105" s="35"/>
      <c r="C105" s="180" t="s">
        <v>177</v>
      </c>
      <c r="D105" s="180" t="s">
        <v>158</v>
      </c>
      <c r="E105" s="181" t="s">
        <v>178</v>
      </c>
      <c r="F105" s="182" t="s">
        <v>179</v>
      </c>
      <c r="G105" s="183" t="s">
        <v>180</v>
      </c>
      <c r="H105" s="184">
        <v>1</v>
      </c>
      <c r="I105" s="185"/>
      <c r="J105" s="186">
        <f>ROUND(I105*H105,2)</f>
        <v>0</v>
      </c>
      <c r="K105" s="182" t="s">
        <v>162</v>
      </c>
      <c r="L105" s="39"/>
      <c r="M105" s="187" t="s">
        <v>19</v>
      </c>
      <c r="N105" s="188" t="s">
        <v>47</v>
      </c>
      <c r="O105" s="64"/>
      <c r="P105" s="189">
        <f>O105*H105</f>
        <v>0</v>
      </c>
      <c r="Q105" s="189">
        <v>3.6900000000000002E-2</v>
      </c>
      <c r="R105" s="189">
        <f>Q105*H105</f>
        <v>3.6900000000000002E-2</v>
      </c>
      <c r="S105" s="189">
        <v>0</v>
      </c>
      <c r="T105" s="190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1" t="s">
        <v>163</v>
      </c>
      <c r="AT105" s="191" t="s">
        <v>158</v>
      </c>
      <c r="AU105" s="191" t="s">
        <v>85</v>
      </c>
      <c r="AY105" s="16" t="s">
        <v>156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6" t="s">
        <v>83</v>
      </c>
      <c r="BK105" s="192">
        <f>ROUND(I105*H105,2)</f>
        <v>0</v>
      </c>
      <c r="BL105" s="16" t="s">
        <v>163</v>
      </c>
      <c r="BM105" s="191" t="s">
        <v>1668</v>
      </c>
    </row>
    <row r="106" spans="1:65" s="2" customFormat="1" ht="29.25">
      <c r="A106" s="34"/>
      <c r="B106" s="35"/>
      <c r="C106" s="36"/>
      <c r="D106" s="193" t="s">
        <v>165</v>
      </c>
      <c r="E106" s="36"/>
      <c r="F106" s="194" t="s">
        <v>182</v>
      </c>
      <c r="G106" s="36"/>
      <c r="H106" s="36"/>
      <c r="I106" s="195"/>
      <c r="J106" s="36"/>
      <c r="K106" s="36"/>
      <c r="L106" s="39"/>
      <c r="M106" s="196"/>
      <c r="N106" s="197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6" t="s">
        <v>165</v>
      </c>
      <c r="AU106" s="16" t="s">
        <v>85</v>
      </c>
    </row>
    <row r="107" spans="1:65" s="2" customFormat="1" ht="11.25">
      <c r="A107" s="34"/>
      <c r="B107" s="35"/>
      <c r="C107" s="36"/>
      <c r="D107" s="198" t="s">
        <v>167</v>
      </c>
      <c r="E107" s="36"/>
      <c r="F107" s="199" t="s">
        <v>183</v>
      </c>
      <c r="G107" s="36"/>
      <c r="H107" s="36"/>
      <c r="I107" s="195"/>
      <c r="J107" s="36"/>
      <c r="K107" s="36"/>
      <c r="L107" s="39"/>
      <c r="M107" s="196"/>
      <c r="N107" s="197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167</v>
      </c>
      <c r="AU107" s="16" t="s">
        <v>85</v>
      </c>
    </row>
    <row r="108" spans="1:65" s="13" customFormat="1" ht="11.25">
      <c r="B108" s="200"/>
      <c r="C108" s="201"/>
      <c r="D108" s="193" t="s">
        <v>169</v>
      </c>
      <c r="E108" s="202" t="s">
        <v>19</v>
      </c>
      <c r="F108" s="203" t="s">
        <v>1669</v>
      </c>
      <c r="G108" s="201"/>
      <c r="H108" s="204">
        <v>1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169</v>
      </c>
      <c r="AU108" s="210" t="s">
        <v>85</v>
      </c>
      <c r="AV108" s="13" t="s">
        <v>85</v>
      </c>
      <c r="AW108" s="13" t="s">
        <v>38</v>
      </c>
      <c r="AX108" s="13" t="s">
        <v>83</v>
      </c>
      <c r="AY108" s="210" t="s">
        <v>156</v>
      </c>
    </row>
    <row r="109" spans="1:65" s="2" customFormat="1" ht="16.5" customHeight="1">
      <c r="A109" s="34"/>
      <c r="B109" s="35"/>
      <c r="C109" s="180" t="s">
        <v>163</v>
      </c>
      <c r="D109" s="180" t="s">
        <v>158</v>
      </c>
      <c r="E109" s="181" t="s">
        <v>185</v>
      </c>
      <c r="F109" s="182" t="s">
        <v>186</v>
      </c>
      <c r="G109" s="183" t="s">
        <v>161</v>
      </c>
      <c r="H109" s="184">
        <v>140</v>
      </c>
      <c r="I109" s="185"/>
      <c r="J109" s="186">
        <f>ROUND(I109*H109,2)</f>
        <v>0</v>
      </c>
      <c r="K109" s="182" t="s">
        <v>162</v>
      </c>
      <c r="L109" s="39"/>
      <c r="M109" s="187" t="s">
        <v>19</v>
      </c>
      <c r="N109" s="188" t="s">
        <v>47</v>
      </c>
      <c r="O109" s="64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91" t="s">
        <v>163</v>
      </c>
      <c r="AT109" s="191" t="s">
        <v>158</v>
      </c>
      <c r="AU109" s="191" t="s">
        <v>85</v>
      </c>
      <c r="AY109" s="16" t="s">
        <v>156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6" t="s">
        <v>83</v>
      </c>
      <c r="BK109" s="192">
        <f>ROUND(I109*H109,2)</f>
        <v>0</v>
      </c>
      <c r="BL109" s="16" t="s">
        <v>163</v>
      </c>
      <c r="BM109" s="191" t="s">
        <v>821</v>
      </c>
    </row>
    <row r="110" spans="1:65" s="2" customFormat="1" ht="11.25">
      <c r="A110" s="34"/>
      <c r="B110" s="35"/>
      <c r="C110" s="36"/>
      <c r="D110" s="193" t="s">
        <v>165</v>
      </c>
      <c r="E110" s="36"/>
      <c r="F110" s="194" t="s">
        <v>188</v>
      </c>
      <c r="G110" s="36"/>
      <c r="H110" s="36"/>
      <c r="I110" s="195"/>
      <c r="J110" s="36"/>
      <c r="K110" s="36"/>
      <c r="L110" s="39"/>
      <c r="M110" s="196"/>
      <c r="N110" s="197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165</v>
      </c>
      <c r="AU110" s="16" t="s">
        <v>85</v>
      </c>
    </row>
    <row r="111" spans="1:65" s="2" customFormat="1" ht="11.25">
      <c r="A111" s="34"/>
      <c r="B111" s="35"/>
      <c r="C111" s="36"/>
      <c r="D111" s="198" t="s">
        <v>167</v>
      </c>
      <c r="E111" s="36"/>
      <c r="F111" s="199" t="s">
        <v>189</v>
      </c>
      <c r="G111" s="36"/>
      <c r="H111" s="36"/>
      <c r="I111" s="195"/>
      <c r="J111" s="36"/>
      <c r="K111" s="36"/>
      <c r="L111" s="39"/>
      <c r="M111" s="196"/>
      <c r="N111" s="197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6" t="s">
        <v>167</v>
      </c>
      <c r="AU111" s="16" t="s">
        <v>85</v>
      </c>
    </row>
    <row r="112" spans="1:65" s="13" customFormat="1" ht="11.25">
      <c r="B112" s="200"/>
      <c r="C112" s="201"/>
      <c r="D112" s="193" t="s">
        <v>169</v>
      </c>
      <c r="E112" s="202" t="s">
        <v>19</v>
      </c>
      <c r="F112" s="203" t="s">
        <v>1670</v>
      </c>
      <c r="G112" s="201"/>
      <c r="H112" s="204">
        <v>140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169</v>
      </c>
      <c r="AU112" s="210" t="s">
        <v>85</v>
      </c>
      <c r="AV112" s="13" t="s">
        <v>85</v>
      </c>
      <c r="AW112" s="13" t="s">
        <v>38</v>
      </c>
      <c r="AX112" s="13" t="s">
        <v>83</v>
      </c>
      <c r="AY112" s="210" t="s">
        <v>156</v>
      </c>
    </row>
    <row r="113" spans="1:65" s="2" customFormat="1" ht="16.5" customHeight="1">
      <c r="A113" s="34"/>
      <c r="B113" s="35"/>
      <c r="C113" s="180" t="s">
        <v>192</v>
      </c>
      <c r="D113" s="180" t="s">
        <v>158</v>
      </c>
      <c r="E113" s="181" t="s">
        <v>823</v>
      </c>
      <c r="F113" s="182" t="s">
        <v>824</v>
      </c>
      <c r="G113" s="183" t="s">
        <v>195</v>
      </c>
      <c r="H113" s="184">
        <v>1.65</v>
      </c>
      <c r="I113" s="185"/>
      <c r="J113" s="186">
        <f>ROUND(I113*H113,2)</f>
        <v>0</v>
      </c>
      <c r="K113" s="182" t="s">
        <v>162</v>
      </c>
      <c r="L113" s="39"/>
      <c r="M113" s="187" t="s">
        <v>19</v>
      </c>
      <c r="N113" s="188" t="s">
        <v>47</v>
      </c>
      <c r="O113" s="64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91" t="s">
        <v>163</v>
      </c>
      <c r="AT113" s="191" t="s">
        <v>158</v>
      </c>
      <c r="AU113" s="191" t="s">
        <v>85</v>
      </c>
      <c r="AY113" s="16" t="s">
        <v>156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6" t="s">
        <v>83</v>
      </c>
      <c r="BK113" s="192">
        <f>ROUND(I113*H113,2)</f>
        <v>0</v>
      </c>
      <c r="BL113" s="16" t="s">
        <v>163</v>
      </c>
      <c r="BM113" s="191" t="s">
        <v>825</v>
      </c>
    </row>
    <row r="114" spans="1:65" s="2" customFormat="1" ht="19.5">
      <c r="A114" s="34"/>
      <c r="B114" s="35"/>
      <c r="C114" s="36"/>
      <c r="D114" s="193" t="s">
        <v>165</v>
      </c>
      <c r="E114" s="36"/>
      <c r="F114" s="194" t="s">
        <v>826</v>
      </c>
      <c r="G114" s="36"/>
      <c r="H114" s="36"/>
      <c r="I114" s="195"/>
      <c r="J114" s="36"/>
      <c r="K114" s="36"/>
      <c r="L114" s="39"/>
      <c r="M114" s="196"/>
      <c r="N114" s="197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6" t="s">
        <v>165</v>
      </c>
      <c r="AU114" s="16" t="s">
        <v>85</v>
      </c>
    </row>
    <row r="115" spans="1:65" s="2" customFormat="1" ht="11.25">
      <c r="A115" s="34"/>
      <c r="B115" s="35"/>
      <c r="C115" s="36"/>
      <c r="D115" s="198" t="s">
        <v>167</v>
      </c>
      <c r="E115" s="36"/>
      <c r="F115" s="199" t="s">
        <v>827</v>
      </c>
      <c r="G115" s="36"/>
      <c r="H115" s="36"/>
      <c r="I115" s="195"/>
      <c r="J115" s="36"/>
      <c r="K115" s="36"/>
      <c r="L115" s="39"/>
      <c r="M115" s="196"/>
      <c r="N115" s="197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167</v>
      </c>
      <c r="AU115" s="16" t="s">
        <v>85</v>
      </c>
    </row>
    <row r="116" spans="1:65" s="13" customFormat="1" ht="11.25">
      <c r="B116" s="200"/>
      <c r="C116" s="201"/>
      <c r="D116" s="193" t="s">
        <v>169</v>
      </c>
      <c r="E116" s="202" t="s">
        <v>19</v>
      </c>
      <c r="F116" s="203" t="s">
        <v>1671</v>
      </c>
      <c r="G116" s="201"/>
      <c r="H116" s="204">
        <v>1.65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169</v>
      </c>
      <c r="AU116" s="210" t="s">
        <v>85</v>
      </c>
      <c r="AV116" s="13" t="s">
        <v>85</v>
      </c>
      <c r="AW116" s="13" t="s">
        <v>38</v>
      </c>
      <c r="AX116" s="13" t="s">
        <v>83</v>
      </c>
      <c r="AY116" s="210" t="s">
        <v>156</v>
      </c>
    </row>
    <row r="117" spans="1:65" s="2" customFormat="1" ht="21.75" customHeight="1">
      <c r="A117" s="34"/>
      <c r="B117" s="35"/>
      <c r="C117" s="180" t="s">
        <v>200</v>
      </c>
      <c r="D117" s="180" t="s">
        <v>158</v>
      </c>
      <c r="E117" s="181" t="s">
        <v>829</v>
      </c>
      <c r="F117" s="182" t="s">
        <v>830</v>
      </c>
      <c r="G117" s="183" t="s">
        <v>195</v>
      </c>
      <c r="H117" s="184">
        <v>151.6</v>
      </c>
      <c r="I117" s="185"/>
      <c r="J117" s="186">
        <f>ROUND(I117*H117,2)</f>
        <v>0</v>
      </c>
      <c r="K117" s="182" t="s">
        <v>162</v>
      </c>
      <c r="L117" s="39"/>
      <c r="M117" s="187" t="s">
        <v>19</v>
      </c>
      <c r="N117" s="188" t="s">
        <v>47</v>
      </c>
      <c r="O117" s="64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91" t="s">
        <v>163</v>
      </c>
      <c r="AT117" s="191" t="s">
        <v>158</v>
      </c>
      <c r="AU117" s="191" t="s">
        <v>85</v>
      </c>
      <c r="AY117" s="16" t="s">
        <v>156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6" t="s">
        <v>83</v>
      </c>
      <c r="BK117" s="192">
        <f>ROUND(I117*H117,2)</f>
        <v>0</v>
      </c>
      <c r="BL117" s="16" t="s">
        <v>163</v>
      </c>
      <c r="BM117" s="191" t="s">
        <v>831</v>
      </c>
    </row>
    <row r="118" spans="1:65" s="2" customFormat="1" ht="19.5">
      <c r="A118" s="34"/>
      <c r="B118" s="35"/>
      <c r="C118" s="36"/>
      <c r="D118" s="193" t="s">
        <v>165</v>
      </c>
      <c r="E118" s="36"/>
      <c r="F118" s="194" t="s">
        <v>832</v>
      </c>
      <c r="G118" s="36"/>
      <c r="H118" s="36"/>
      <c r="I118" s="195"/>
      <c r="J118" s="36"/>
      <c r="K118" s="36"/>
      <c r="L118" s="39"/>
      <c r="M118" s="196"/>
      <c r="N118" s="197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165</v>
      </c>
      <c r="AU118" s="16" t="s">
        <v>85</v>
      </c>
    </row>
    <row r="119" spans="1:65" s="2" customFormat="1" ht="11.25">
      <c r="A119" s="34"/>
      <c r="B119" s="35"/>
      <c r="C119" s="36"/>
      <c r="D119" s="198" t="s">
        <v>167</v>
      </c>
      <c r="E119" s="36"/>
      <c r="F119" s="199" t="s">
        <v>833</v>
      </c>
      <c r="G119" s="36"/>
      <c r="H119" s="36"/>
      <c r="I119" s="195"/>
      <c r="J119" s="36"/>
      <c r="K119" s="36"/>
      <c r="L119" s="39"/>
      <c r="M119" s="196"/>
      <c r="N119" s="197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6" t="s">
        <v>167</v>
      </c>
      <c r="AU119" s="16" t="s">
        <v>85</v>
      </c>
    </row>
    <row r="120" spans="1:65" s="13" customFormat="1" ht="11.25">
      <c r="B120" s="200"/>
      <c r="C120" s="201"/>
      <c r="D120" s="193" t="s">
        <v>169</v>
      </c>
      <c r="E120" s="202" t="s">
        <v>19</v>
      </c>
      <c r="F120" s="203" t="s">
        <v>1672</v>
      </c>
      <c r="G120" s="201"/>
      <c r="H120" s="204">
        <v>151.6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169</v>
      </c>
      <c r="AU120" s="210" t="s">
        <v>85</v>
      </c>
      <c r="AV120" s="13" t="s">
        <v>85</v>
      </c>
      <c r="AW120" s="13" t="s">
        <v>38</v>
      </c>
      <c r="AX120" s="13" t="s">
        <v>83</v>
      </c>
      <c r="AY120" s="210" t="s">
        <v>156</v>
      </c>
    </row>
    <row r="121" spans="1:65" s="2" customFormat="1" ht="16.5" customHeight="1">
      <c r="A121" s="34"/>
      <c r="B121" s="35"/>
      <c r="C121" s="180" t="s">
        <v>207</v>
      </c>
      <c r="D121" s="180" t="s">
        <v>158</v>
      </c>
      <c r="E121" s="181" t="s">
        <v>238</v>
      </c>
      <c r="F121" s="182" t="s">
        <v>239</v>
      </c>
      <c r="G121" s="183" t="s">
        <v>195</v>
      </c>
      <c r="H121" s="184">
        <v>0.55000000000000004</v>
      </c>
      <c r="I121" s="185"/>
      <c r="J121" s="186">
        <f>ROUND(I121*H121,2)</f>
        <v>0</v>
      </c>
      <c r="K121" s="182" t="s">
        <v>162</v>
      </c>
      <c r="L121" s="39"/>
      <c r="M121" s="187" t="s">
        <v>19</v>
      </c>
      <c r="N121" s="188" t="s">
        <v>47</v>
      </c>
      <c r="O121" s="64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1" t="s">
        <v>163</v>
      </c>
      <c r="AT121" s="191" t="s">
        <v>158</v>
      </c>
      <c r="AU121" s="191" t="s">
        <v>85</v>
      </c>
      <c r="AY121" s="16" t="s">
        <v>156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6" t="s">
        <v>83</v>
      </c>
      <c r="BK121" s="192">
        <f>ROUND(I121*H121,2)</f>
        <v>0</v>
      </c>
      <c r="BL121" s="16" t="s">
        <v>163</v>
      </c>
      <c r="BM121" s="191" t="s">
        <v>835</v>
      </c>
    </row>
    <row r="122" spans="1:65" s="2" customFormat="1" ht="19.5">
      <c r="A122" s="34"/>
      <c r="B122" s="35"/>
      <c r="C122" s="36"/>
      <c r="D122" s="193" t="s">
        <v>165</v>
      </c>
      <c r="E122" s="36"/>
      <c r="F122" s="194" t="s">
        <v>241</v>
      </c>
      <c r="G122" s="36"/>
      <c r="H122" s="36"/>
      <c r="I122" s="195"/>
      <c r="J122" s="36"/>
      <c r="K122" s="36"/>
      <c r="L122" s="39"/>
      <c r="M122" s="196"/>
      <c r="N122" s="197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6" t="s">
        <v>165</v>
      </c>
      <c r="AU122" s="16" t="s">
        <v>85</v>
      </c>
    </row>
    <row r="123" spans="1:65" s="2" customFormat="1" ht="11.25">
      <c r="A123" s="34"/>
      <c r="B123" s="35"/>
      <c r="C123" s="36"/>
      <c r="D123" s="198" t="s">
        <v>167</v>
      </c>
      <c r="E123" s="36"/>
      <c r="F123" s="199" t="s">
        <v>242</v>
      </c>
      <c r="G123" s="36"/>
      <c r="H123" s="36"/>
      <c r="I123" s="195"/>
      <c r="J123" s="36"/>
      <c r="K123" s="36"/>
      <c r="L123" s="39"/>
      <c r="M123" s="196"/>
      <c r="N123" s="197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6" t="s">
        <v>167</v>
      </c>
      <c r="AU123" s="16" t="s">
        <v>85</v>
      </c>
    </row>
    <row r="124" spans="1:65" s="13" customFormat="1" ht="11.25">
      <c r="B124" s="200"/>
      <c r="C124" s="201"/>
      <c r="D124" s="193" t="s">
        <v>169</v>
      </c>
      <c r="E124" s="202" t="s">
        <v>19</v>
      </c>
      <c r="F124" s="203" t="s">
        <v>1673</v>
      </c>
      <c r="G124" s="201"/>
      <c r="H124" s="204">
        <v>0.55000000000000004</v>
      </c>
      <c r="I124" s="205"/>
      <c r="J124" s="201"/>
      <c r="K124" s="201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169</v>
      </c>
      <c r="AU124" s="210" t="s">
        <v>85</v>
      </c>
      <c r="AV124" s="13" t="s">
        <v>85</v>
      </c>
      <c r="AW124" s="13" t="s">
        <v>38</v>
      </c>
      <c r="AX124" s="13" t="s">
        <v>83</v>
      </c>
      <c r="AY124" s="210" t="s">
        <v>156</v>
      </c>
    </row>
    <row r="125" spans="1:65" s="2" customFormat="1" ht="16.5" customHeight="1">
      <c r="A125" s="34"/>
      <c r="B125" s="35"/>
      <c r="C125" s="180" t="s">
        <v>214</v>
      </c>
      <c r="D125" s="180" t="s">
        <v>158</v>
      </c>
      <c r="E125" s="181" t="s">
        <v>246</v>
      </c>
      <c r="F125" s="182" t="s">
        <v>247</v>
      </c>
      <c r="G125" s="183" t="s">
        <v>161</v>
      </c>
      <c r="H125" s="184">
        <v>311</v>
      </c>
      <c r="I125" s="185"/>
      <c r="J125" s="186">
        <f>ROUND(I125*H125,2)</f>
        <v>0</v>
      </c>
      <c r="K125" s="182" t="s">
        <v>162</v>
      </c>
      <c r="L125" s="39"/>
      <c r="M125" s="187" t="s">
        <v>19</v>
      </c>
      <c r="N125" s="188" t="s">
        <v>47</v>
      </c>
      <c r="O125" s="64"/>
      <c r="P125" s="189">
        <f>O125*H125</f>
        <v>0</v>
      </c>
      <c r="Q125" s="189">
        <v>8.4000000000000003E-4</v>
      </c>
      <c r="R125" s="189">
        <f>Q125*H125</f>
        <v>0.26124000000000003</v>
      </c>
      <c r="S125" s="189">
        <v>0</v>
      </c>
      <c r="T125" s="19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1" t="s">
        <v>163</v>
      </c>
      <c r="AT125" s="191" t="s">
        <v>158</v>
      </c>
      <c r="AU125" s="191" t="s">
        <v>85</v>
      </c>
      <c r="AY125" s="16" t="s">
        <v>156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6" t="s">
        <v>83</v>
      </c>
      <c r="BK125" s="192">
        <f>ROUND(I125*H125,2)</f>
        <v>0</v>
      </c>
      <c r="BL125" s="16" t="s">
        <v>163</v>
      </c>
      <c r="BM125" s="191" t="s">
        <v>837</v>
      </c>
    </row>
    <row r="126" spans="1:65" s="2" customFormat="1" ht="11.25">
      <c r="A126" s="34"/>
      <c r="B126" s="35"/>
      <c r="C126" s="36"/>
      <c r="D126" s="193" t="s">
        <v>165</v>
      </c>
      <c r="E126" s="36"/>
      <c r="F126" s="194" t="s">
        <v>249</v>
      </c>
      <c r="G126" s="36"/>
      <c r="H126" s="36"/>
      <c r="I126" s="195"/>
      <c r="J126" s="36"/>
      <c r="K126" s="36"/>
      <c r="L126" s="39"/>
      <c r="M126" s="196"/>
      <c r="N126" s="197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165</v>
      </c>
      <c r="AU126" s="16" t="s">
        <v>85</v>
      </c>
    </row>
    <row r="127" spans="1:65" s="2" customFormat="1" ht="11.25">
      <c r="A127" s="34"/>
      <c r="B127" s="35"/>
      <c r="C127" s="36"/>
      <c r="D127" s="198" t="s">
        <v>167</v>
      </c>
      <c r="E127" s="36"/>
      <c r="F127" s="199" t="s">
        <v>250</v>
      </c>
      <c r="G127" s="36"/>
      <c r="H127" s="36"/>
      <c r="I127" s="195"/>
      <c r="J127" s="36"/>
      <c r="K127" s="36"/>
      <c r="L127" s="39"/>
      <c r="M127" s="196"/>
      <c r="N127" s="197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167</v>
      </c>
      <c r="AU127" s="16" t="s">
        <v>85</v>
      </c>
    </row>
    <row r="128" spans="1:65" s="13" customFormat="1" ht="11.25">
      <c r="B128" s="200"/>
      <c r="C128" s="201"/>
      <c r="D128" s="193" t="s">
        <v>169</v>
      </c>
      <c r="E128" s="202" t="s">
        <v>19</v>
      </c>
      <c r="F128" s="203" t="s">
        <v>1674</v>
      </c>
      <c r="G128" s="201"/>
      <c r="H128" s="204">
        <v>311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169</v>
      </c>
      <c r="AU128" s="210" t="s">
        <v>85</v>
      </c>
      <c r="AV128" s="13" t="s">
        <v>85</v>
      </c>
      <c r="AW128" s="13" t="s">
        <v>38</v>
      </c>
      <c r="AX128" s="13" t="s">
        <v>83</v>
      </c>
      <c r="AY128" s="210" t="s">
        <v>156</v>
      </c>
    </row>
    <row r="129" spans="1:65" s="2" customFormat="1" ht="16.5" customHeight="1">
      <c r="A129" s="34"/>
      <c r="B129" s="35"/>
      <c r="C129" s="180" t="s">
        <v>221</v>
      </c>
      <c r="D129" s="180" t="s">
        <v>158</v>
      </c>
      <c r="E129" s="181" t="s">
        <v>254</v>
      </c>
      <c r="F129" s="182" t="s">
        <v>255</v>
      </c>
      <c r="G129" s="183" t="s">
        <v>161</v>
      </c>
      <c r="H129" s="184">
        <v>311</v>
      </c>
      <c r="I129" s="185"/>
      <c r="J129" s="186">
        <f>ROUND(I129*H129,2)</f>
        <v>0</v>
      </c>
      <c r="K129" s="182" t="s">
        <v>162</v>
      </c>
      <c r="L129" s="39"/>
      <c r="M129" s="187" t="s">
        <v>19</v>
      </c>
      <c r="N129" s="188" t="s">
        <v>47</v>
      </c>
      <c r="O129" s="64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1" t="s">
        <v>163</v>
      </c>
      <c r="AT129" s="191" t="s">
        <v>158</v>
      </c>
      <c r="AU129" s="191" t="s">
        <v>85</v>
      </c>
      <c r="AY129" s="16" t="s">
        <v>156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6" t="s">
        <v>83</v>
      </c>
      <c r="BK129" s="192">
        <f>ROUND(I129*H129,2)</f>
        <v>0</v>
      </c>
      <c r="BL129" s="16" t="s">
        <v>163</v>
      </c>
      <c r="BM129" s="191" t="s">
        <v>839</v>
      </c>
    </row>
    <row r="130" spans="1:65" s="2" customFormat="1" ht="19.5">
      <c r="A130" s="34"/>
      <c r="B130" s="35"/>
      <c r="C130" s="36"/>
      <c r="D130" s="193" t="s">
        <v>165</v>
      </c>
      <c r="E130" s="36"/>
      <c r="F130" s="194" t="s">
        <v>257</v>
      </c>
      <c r="G130" s="36"/>
      <c r="H130" s="36"/>
      <c r="I130" s="195"/>
      <c r="J130" s="36"/>
      <c r="K130" s="36"/>
      <c r="L130" s="39"/>
      <c r="M130" s="196"/>
      <c r="N130" s="197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6" t="s">
        <v>165</v>
      </c>
      <c r="AU130" s="16" t="s">
        <v>85</v>
      </c>
    </row>
    <row r="131" spans="1:65" s="2" customFormat="1" ht="11.25">
      <c r="A131" s="34"/>
      <c r="B131" s="35"/>
      <c r="C131" s="36"/>
      <c r="D131" s="198" t="s">
        <v>167</v>
      </c>
      <c r="E131" s="36"/>
      <c r="F131" s="199" t="s">
        <v>258</v>
      </c>
      <c r="G131" s="36"/>
      <c r="H131" s="36"/>
      <c r="I131" s="195"/>
      <c r="J131" s="36"/>
      <c r="K131" s="36"/>
      <c r="L131" s="39"/>
      <c r="M131" s="196"/>
      <c r="N131" s="197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167</v>
      </c>
      <c r="AU131" s="16" t="s">
        <v>85</v>
      </c>
    </row>
    <row r="132" spans="1:65" s="2" customFormat="1" ht="21.75" customHeight="1">
      <c r="A132" s="34"/>
      <c r="B132" s="35"/>
      <c r="C132" s="180" t="s">
        <v>229</v>
      </c>
      <c r="D132" s="180" t="s">
        <v>158</v>
      </c>
      <c r="E132" s="181" t="s">
        <v>840</v>
      </c>
      <c r="F132" s="182" t="s">
        <v>841</v>
      </c>
      <c r="G132" s="183" t="s">
        <v>195</v>
      </c>
      <c r="H132" s="184">
        <v>60.65</v>
      </c>
      <c r="I132" s="185"/>
      <c r="J132" s="186">
        <f>ROUND(I132*H132,2)</f>
        <v>0</v>
      </c>
      <c r="K132" s="182" t="s">
        <v>162</v>
      </c>
      <c r="L132" s="39"/>
      <c r="M132" s="187" t="s">
        <v>19</v>
      </c>
      <c r="N132" s="188" t="s">
        <v>47</v>
      </c>
      <c r="O132" s="64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1" t="s">
        <v>163</v>
      </c>
      <c r="AT132" s="191" t="s">
        <v>158</v>
      </c>
      <c r="AU132" s="191" t="s">
        <v>85</v>
      </c>
      <c r="AY132" s="16" t="s">
        <v>156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6" t="s">
        <v>83</v>
      </c>
      <c r="BK132" s="192">
        <f>ROUND(I132*H132,2)</f>
        <v>0</v>
      </c>
      <c r="BL132" s="16" t="s">
        <v>163</v>
      </c>
      <c r="BM132" s="191" t="s">
        <v>842</v>
      </c>
    </row>
    <row r="133" spans="1:65" s="2" customFormat="1" ht="19.5">
      <c r="A133" s="34"/>
      <c r="B133" s="35"/>
      <c r="C133" s="36"/>
      <c r="D133" s="193" t="s">
        <v>165</v>
      </c>
      <c r="E133" s="36"/>
      <c r="F133" s="194" t="s">
        <v>843</v>
      </c>
      <c r="G133" s="36"/>
      <c r="H133" s="36"/>
      <c r="I133" s="195"/>
      <c r="J133" s="36"/>
      <c r="K133" s="36"/>
      <c r="L133" s="39"/>
      <c r="M133" s="196"/>
      <c r="N133" s="197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6" t="s">
        <v>165</v>
      </c>
      <c r="AU133" s="16" t="s">
        <v>85</v>
      </c>
    </row>
    <row r="134" spans="1:65" s="2" customFormat="1" ht="11.25">
      <c r="A134" s="34"/>
      <c r="B134" s="35"/>
      <c r="C134" s="36"/>
      <c r="D134" s="198" t="s">
        <v>167</v>
      </c>
      <c r="E134" s="36"/>
      <c r="F134" s="199" t="s">
        <v>844</v>
      </c>
      <c r="G134" s="36"/>
      <c r="H134" s="36"/>
      <c r="I134" s="195"/>
      <c r="J134" s="36"/>
      <c r="K134" s="36"/>
      <c r="L134" s="39"/>
      <c r="M134" s="196"/>
      <c r="N134" s="197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167</v>
      </c>
      <c r="AU134" s="16" t="s">
        <v>85</v>
      </c>
    </row>
    <row r="135" spans="1:65" s="13" customFormat="1" ht="11.25">
      <c r="B135" s="200"/>
      <c r="C135" s="201"/>
      <c r="D135" s="193" t="s">
        <v>169</v>
      </c>
      <c r="E135" s="202" t="s">
        <v>19</v>
      </c>
      <c r="F135" s="203" t="s">
        <v>1675</v>
      </c>
      <c r="G135" s="201"/>
      <c r="H135" s="204">
        <v>60.65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169</v>
      </c>
      <c r="AU135" s="210" t="s">
        <v>85</v>
      </c>
      <c r="AV135" s="13" t="s">
        <v>85</v>
      </c>
      <c r="AW135" s="13" t="s">
        <v>38</v>
      </c>
      <c r="AX135" s="13" t="s">
        <v>83</v>
      </c>
      <c r="AY135" s="210" t="s">
        <v>156</v>
      </c>
    </row>
    <row r="136" spans="1:65" s="2" customFormat="1" ht="16.5" customHeight="1">
      <c r="A136" s="34"/>
      <c r="B136" s="35"/>
      <c r="C136" s="180" t="s">
        <v>237</v>
      </c>
      <c r="D136" s="180" t="s">
        <v>158</v>
      </c>
      <c r="E136" s="181" t="s">
        <v>846</v>
      </c>
      <c r="F136" s="182" t="s">
        <v>847</v>
      </c>
      <c r="G136" s="183" t="s">
        <v>195</v>
      </c>
      <c r="H136" s="184">
        <v>60.65</v>
      </c>
      <c r="I136" s="185"/>
      <c r="J136" s="186">
        <f>ROUND(I136*H136,2)</f>
        <v>0</v>
      </c>
      <c r="K136" s="182" t="s">
        <v>162</v>
      </c>
      <c r="L136" s="39"/>
      <c r="M136" s="187" t="s">
        <v>19</v>
      </c>
      <c r="N136" s="188" t="s">
        <v>47</v>
      </c>
      <c r="O136" s="64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1" t="s">
        <v>163</v>
      </c>
      <c r="AT136" s="191" t="s">
        <v>158</v>
      </c>
      <c r="AU136" s="191" t="s">
        <v>85</v>
      </c>
      <c r="AY136" s="16" t="s">
        <v>156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6" t="s">
        <v>83</v>
      </c>
      <c r="BK136" s="192">
        <f>ROUND(I136*H136,2)</f>
        <v>0</v>
      </c>
      <c r="BL136" s="16" t="s">
        <v>163</v>
      </c>
      <c r="BM136" s="191" t="s">
        <v>848</v>
      </c>
    </row>
    <row r="137" spans="1:65" s="2" customFormat="1" ht="19.5">
      <c r="A137" s="34"/>
      <c r="B137" s="35"/>
      <c r="C137" s="36"/>
      <c r="D137" s="193" t="s">
        <v>165</v>
      </c>
      <c r="E137" s="36"/>
      <c r="F137" s="194" t="s">
        <v>849</v>
      </c>
      <c r="G137" s="36"/>
      <c r="H137" s="36"/>
      <c r="I137" s="195"/>
      <c r="J137" s="36"/>
      <c r="K137" s="36"/>
      <c r="L137" s="39"/>
      <c r="M137" s="196"/>
      <c r="N137" s="197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6" t="s">
        <v>165</v>
      </c>
      <c r="AU137" s="16" t="s">
        <v>85</v>
      </c>
    </row>
    <row r="138" spans="1:65" s="2" customFormat="1" ht="11.25">
      <c r="A138" s="34"/>
      <c r="B138" s="35"/>
      <c r="C138" s="36"/>
      <c r="D138" s="198" t="s">
        <v>167</v>
      </c>
      <c r="E138" s="36"/>
      <c r="F138" s="199" t="s">
        <v>850</v>
      </c>
      <c r="G138" s="36"/>
      <c r="H138" s="36"/>
      <c r="I138" s="195"/>
      <c r="J138" s="36"/>
      <c r="K138" s="36"/>
      <c r="L138" s="39"/>
      <c r="M138" s="196"/>
      <c r="N138" s="197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6" t="s">
        <v>167</v>
      </c>
      <c r="AU138" s="16" t="s">
        <v>85</v>
      </c>
    </row>
    <row r="139" spans="1:65" s="13" customFormat="1" ht="11.25">
      <c r="B139" s="200"/>
      <c r="C139" s="201"/>
      <c r="D139" s="193" t="s">
        <v>169</v>
      </c>
      <c r="E139" s="202" t="s">
        <v>19</v>
      </c>
      <c r="F139" s="203" t="s">
        <v>1675</v>
      </c>
      <c r="G139" s="201"/>
      <c r="H139" s="204">
        <v>60.65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169</v>
      </c>
      <c r="AU139" s="210" t="s">
        <v>85</v>
      </c>
      <c r="AV139" s="13" t="s">
        <v>85</v>
      </c>
      <c r="AW139" s="13" t="s">
        <v>38</v>
      </c>
      <c r="AX139" s="13" t="s">
        <v>83</v>
      </c>
      <c r="AY139" s="210" t="s">
        <v>156</v>
      </c>
    </row>
    <row r="140" spans="1:65" s="2" customFormat="1" ht="16.5" customHeight="1">
      <c r="A140" s="34"/>
      <c r="B140" s="35"/>
      <c r="C140" s="180" t="s">
        <v>245</v>
      </c>
      <c r="D140" s="180" t="s">
        <v>158</v>
      </c>
      <c r="E140" s="181" t="s">
        <v>298</v>
      </c>
      <c r="F140" s="182" t="s">
        <v>299</v>
      </c>
      <c r="G140" s="183" t="s">
        <v>300</v>
      </c>
      <c r="H140" s="184">
        <v>109.17</v>
      </c>
      <c r="I140" s="185"/>
      <c r="J140" s="186">
        <f>ROUND(I140*H140,2)</f>
        <v>0</v>
      </c>
      <c r="K140" s="182" t="s">
        <v>162</v>
      </c>
      <c r="L140" s="39"/>
      <c r="M140" s="187" t="s">
        <v>19</v>
      </c>
      <c r="N140" s="188" t="s">
        <v>47</v>
      </c>
      <c r="O140" s="64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1" t="s">
        <v>163</v>
      </c>
      <c r="AT140" s="191" t="s">
        <v>158</v>
      </c>
      <c r="AU140" s="191" t="s">
        <v>85</v>
      </c>
      <c r="AY140" s="16" t="s">
        <v>156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6" t="s">
        <v>83</v>
      </c>
      <c r="BK140" s="192">
        <f>ROUND(I140*H140,2)</f>
        <v>0</v>
      </c>
      <c r="BL140" s="16" t="s">
        <v>163</v>
      </c>
      <c r="BM140" s="191" t="s">
        <v>851</v>
      </c>
    </row>
    <row r="141" spans="1:65" s="2" customFormat="1" ht="11.25">
      <c r="A141" s="34"/>
      <c r="B141" s="35"/>
      <c r="C141" s="36"/>
      <c r="D141" s="193" t="s">
        <v>165</v>
      </c>
      <c r="E141" s="36"/>
      <c r="F141" s="194" t="s">
        <v>302</v>
      </c>
      <c r="G141" s="36"/>
      <c r="H141" s="36"/>
      <c r="I141" s="195"/>
      <c r="J141" s="36"/>
      <c r="K141" s="36"/>
      <c r="L141" s="39"/>
      <c r="M141" s="196"/>
      <c r="N141" s="197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165</v>
      </c>
      <c r="AU141" s="16" t="s">
        <v>85</v>
      </c>
    </row>
    <row r="142" spans="1:65" s="2" customFormat="1" ht="11.25">
      <c r="A142" s="34"/>
      <c r="B142" s="35"/>
      <c r="C142" s="36"/>
      <c r="D142" s="198" t="s">
        <v>167</v>
      </c>
      <c r="E142" s="36"/>
      <c r="F142" s="199" t="s">
        <v>303</v>
      </c>
      <c r="G142" s="36"/>
      <c r="H142" s="36"/>
      <c r="I142" s="195"/>
      <c r="J142" s="36"/>
      <c r="K142" s="36"/>
      <c r="L142" s="39"/>
      <c r="M142" s="196"/>
      <c r="N142" s="197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167</v>
      </c>
      <c r="AU142" s="16" t="s">
        <v>85</v>
      </c>
    </row>
    <row r="143" spans="1:65" s="13" customFormat="1" ht="11.25">
      <c r="B143" s="200"/>
      <c r="C143" s="201"/>
      <c r="D143" s="193" t="s">
        <v>169</v>
      </c>
      <c r="E143" s="202" t="s">
        <v>19</v>
      </c>
      <c r="F143" s="203" t="s">
        <v>1676</v>
      </c>
      <c r="G143" s="201"/>
      <c r="H143" s="204">
        <v>109.17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169</v>
      </c>
      <c r="AU143" s="210" t="s">
        <v>85</v>
      </c>
      <c r="AV143" s="13" t="s">
        <v>85</v>
      </c>
      <c r="AW143" s="13" t="s">
        <v>38</v>
      </c>
      <c r="AX143" s="13" t="s">
        <v>83</v>
      </c>
      <c r="AY143" s="210" t="s">
        <v>156</v>
      </c>
    </row>
    <row r="144" spans="1:65" s="2" customFormat="1" ht="16.5" customHeight="1">
      <c r="A144" s="34"/>
      <c r="B144" s="35"/>
      <c r="C144" s="180" t="s">
        <v>253</v>
      </c>
      <c r="D144" s="180" t="s">
        <v>158</v>
      </c>
      <c r="E144" s="181" t="s">
        <v>305</v>
      </c>
      <c r="F144" s="182" t="s">
        <v>306</v>
      </c>
      <c r="G144" s="183" t="s">
        <v>195</v>
      </c>
      <c r="H144" s="184">
        <v>60.65</v>
      </c>
      <c r="I144" s="185"/>
      <c r="J144" s="186">
        <f>ROUND(I144*H144,2)</f>
        <v>0</v>
      </c>
      <c r="K144" s="182" t="s">
        <v>162</v>
      </c>
      <c r="L144" s="39"/>
      <c r="M144" s="187" t="s">
        <v>19</v>
      </c>
      <c r="N144" s="188" t="s">
        <v>47</v>
      </c>
      <c r="O144" s="64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1" t="s">
        <v>163</v>
      </c>
      <c r="AT144" s="191" t="s">
        <v>158</v>
      </c>
      <c r="AU144" s="191" t="s">
        <v>85</v>
      </c>
      <c r="AY144" s="16" t="s">
        <v>156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6" t="s">
        <v>83</v>
      </c>
      <c r="BK144" s="192">
        <f>ROUND(I144*H144,2)</f>
        <v>0</v>
      </c>
      <c r="BL144" s="16" t="s">
        <v>163</v>
      </c>
      <c r="BM144" s="191" t="s">
        <v>853</v>
      </c>
    </row>
    <row r="145" spans="1:65" s="2" customFormat="1" ht="11.25">
      <c r="A145" s="34"/>
      <c r="B145" s="35"/>
      <c r="C145" s="36"/>
      <c r="D145" s="193" t="s">
        <v>165</v>
      </c>
      <c r="E145" s="36"/>
      <c r="F145" s="194" t="s">
        <v>308</v>
      </c>
      <c r="G145" s="36"/>
      <c r="H145" s="36"/>
      <c r="I145" s="195"/>
      <c r="J145" s="36"/>
      <c r="K145" s="36"/>
      <c r="L145" s="39"/>
      <c r="M145" s="196"/>
      <c r="N145" s="197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165</v>
      </c>
      <c r="AU145" s="16" t="s">
        <v>85</v>
      </c>
    </row>
    <row r="146" spans="1:65" s="2" customFormat="1" ht="11.25">
      <c r="A146" s="34"/>
      <c r="B146" s="35"/>
      <c r="C146" s="36"/>
      <c r="D146" s="198" t="s">
        <v>167</v>
      </c>
      <c r="E146" s="36"/>
      <c r="F146" s="199" t="s">
        <v>309</v>
      </c>
      <c r="G146" s="36"/>
      <c r="H146" s="36"/>
      <c r="I146" s="195"/>
      <c r="J146" s="36"/>
      <c r="K146" s="36"/>
      <c r="L146" s="39"/>
      <c r="M146" s="196"/>
      <c r="N146" s="197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167</v>
      </c>
      <c r="AU146" s="16" t="s">
        <v>85</v>
      </c>
    </row>
    <row r="147" spans="1:65" s="13" customFormat="1" ht="11.25">
      <c r="B147" s="200"/>
      <c r="C147" s="201"/>
      <c r="D147" s="193" t="s">
        <v>169</v>
      </c>
      <c r="E147" s="202" t="s">
        <v>19</v>
      </c>
      <c r="F147" s="203" t="s">
        <v>1677</v>
      </c>
      <c r="G147" s="201"/>
      <c r="H147" s="204">
        <v>60.65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169</v>
      </c>
      <c r="AU147" s="210" t="s">
        <v>85</v>
      </c>
      <c r="AV147" s="13" t="s">
        <v>85</v>
      </c>
      <c r="AW147" s="13" t="s">
        <v>38</v>
      </c>
      <c r="AX147" s="13" t="s">
        <v>83</v>
      </c>
      <c r="AY147" s="210" t="s">
        <v>156</v>
      </c>
    </row>
    <row r="148" spans="1:65" s="2" customFormat="1" ht="16.5" customHeight="1">
      <c r="A148" s="34"/>
      <c r="B148" s="35"/>
      <c r="C148" s="180" t="s">
        <v>259</v>
      </c>
      <c r="D148" s="180" t="s">
        <v>158</v>
      </c>
      <c r="E148" s="181" t="s">
        <v>312</v>
      </c>
      <c r="F148" s="182" t="s">
        <v>313</v>
      </c>
      <c r="G148" s="183" t="s">
        <v>195</v>
      </c>
      <c r="H148" s="184">
        <v>92.602000000000004</v>
      </c>
      <c r="I148" s="185"/>
      <c r="J148" s="186">
        <f>ROUND(I148*H148,2)</f>
        <v>0</v>
      </c>
      <c r="K148" s="182" t="s">
        <v>162</v>
      </c>
      <c r="L148" s="39"/>
      <c r="M148" s="187" t="s">
        <v>19</v>
      </c>
      <c r="N148" s="188" t="s">
        <v>47</v>
      </c>
      <c r="O148" s="64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1" t="s">
        <v>163</v>
      </c>
      <c r="AT148" s="191" t="s">
        <v>158</v>
      </c>
      <c r="AU148" s="191" t="s">
        <v>85</v>
      </c>
      <c r="AY148" s="16" t="s">
        <v>156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6" t="s">
        <v>83</v>
      </c>
      <c r="BK148" s="192">
        <f>ROUND(I148*H148,2)</f>
        <v>0</v>
      </c>
      <c r="BL148" s="16" t="s">
        <v>163</v>
      </c>
      <c r="BM148" s="191" t="s">
        <v>855</v>
      </c>
    </row>
    <row r="149" spans="1:65" s="2" customFormat="1" ht="19.5">
      <c r="A149" s="34"/>
      <c r="B149" s="35"/>
      <c r="C149" s="36"/>
      <c r="D149" s="193" t="s">
        <v>165</v>
      </c>
      <c r="E149" s="36"/>
      <c r="F149" s="194" t="s">
        <v>315</v>
      </c>
      <c r="G149" s="36"/>
      <c r="H149" s="36"/>
      <c r="I149" s="195"/>
      <c r="J149" s="36"/>
      <c r="K149" s="36"/>
      <c r="L149" s="39"/>
      <c r="M149" s="196"/>
      <c r="N149" s="197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6" t="s">
        <v>165</v>
      </c>
      <c r="AU149" s="16" t="s">
        <v>85</v>
      </c>
    </row>
    <row r="150" spans="1:65" s="2" customFormat="1" ht="11.25">
      <c r="A150" s="34"/>
      <c r="B150" s="35"/>
      <c r="C150" s="36"/>
      <c r="D150" s="198" t="s">
        <v>167</v>
      </c>
      <c r="E150" s="36"/>
      <c r="F150" s="199" t="s">
        <v>316</v>
      </c>
      <c r="G150" s="36"/>
      <c r="H150" s="36"/>
      <c r="I150" s="195"/>
      <c r="J150" s="36"/>
      <c r="K150" s="36"/>
      <c r="L150" s="39"/>
      <c r="M150" s="196"/>
      <c r="N150" s="197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6" t="s">
        <v>167</v>
      </c>
      <c r="AU150" s="16" t="s">
        <v>85</v>
      </c>
    </row>
    <row r="151" spans="1:65" s="13" customFormat="1" ht="11.25">
      <c r="B151" s="200"/>
      <c r="C151" s="201"/>
      <c r="D151" s="193" t="s">
        <v>169</v>
      </c>
      <c r="E151" s="202" t="s">
        <v>19</v>
      </c>
      <c r="F151" s="203" t="s">
        <v>1678</v>
      </c>
      <c r="G151" s="201"/>
      <c r="H151" s="204">
        <v>91.3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169</v>
      </c>
      <c r="AU151" s="210" t="s">
        <v>85</v>
      </c>
      <c r="AV151" s="13" t="s">
        <v>85</v>
      </c>
      <c r="AW151" s="13" t="s">
        <v>38</v>
      </c>
      <c r="AX151" s="13" t="s">
        <v>76</v>
      </c>
      <c r="AY151" s="210" t="s">
        <v>156</v>
      </c>
    </row>
    <row r="152" spans="1:65" s="13" customFormat="1" ht="11.25">
      <c r="B152" s="200"/>
      <c r="C152" s="201"/>
      <c r="D152" s="193" t="s">
        <v>169</v>
      </c>
      <c r="E152" s="202" t="s">
        <v>19</v>
      </c>
      <c r="F152" s="203" t="s">
        <v>1679</v>
      </c>
      <c r="G152" s="201"/>
      <c r="H152" s="204">
        <v>1.302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169</v>
      </c>
      <c r="AU152" s="210" t="s">
        <v>85</v>
      </c>
      <c r="AV152" s="13" t="s">
        <v>85</v>
      </c>
      <c r="AW152" s="13" t="s">
        <v>38</v>
      </c>
      <c r="AX152" s="13" t="s">
        <v>76</v>
      </c>
      <c r="AY152" s="210" t="s">
        <v>156</v>
      </c>
    </row>
    <row r="153" spans="1:65" s="2" customFormat="1" ht="16.5" customHeight="1">
      <c r="A153" s="34"/>
      <c r="B153" s="35"/>
      <c r="C153" s="180" t="s">
        <v>8</v>
      </c>
      <c r="D153" s="180" t="s">
        <v>158</v>
      </c>
      <c r="E153" s="181" t="s">
        <v>329</v>
      </c>
      <c r="F153" s="182" t="s">
        <v>330</v>
      </c>
      <c r="G153" s="183" t="s">
        <v>195</v>
      </c>
      <c r="H153" s="184">
        <v>44.7</v>
      </c>
      <c r="I153" s="185"/>
      <c r="J153" s="186">
        <f>ROUND(I153*H153,2)</f>
        <v>0</v>
      </c>
      <c r="K153" s="182" t="s">
        <v>162</v>
      </c>
      <c r="L153" s="39"/>
      <c r="M153" s="187" t="s">
        <v>19</v>
      </c>
      <c r="N153" s="188" t="s">
        <v>47</v>
      </c>
      <c r="O153" s="64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1" t="s">
        <v>163</v>
      </c>
      <c r="AT153" s="191" t="s">
        <v>158</v>
      </c>
      <c r="AU153" s="191" t="s">
        <v>85</v>
      </c>
      <c r="AY153" s="16" t="s">
        <v>156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6" t="s">
        <v>83</v>
      </c>
      <c r="BK153" s="192">
        <f>ROUND(I153*H153,2)</f>
        <v>0</v>
      </c>
      <c r="BL153" s="16" t="s">
        <v>163</v>
      </c>
      <c r="BM153" s="191" t="s">
        <v>858</v>
      </c>
    </row>
    <row r="154" spans="1:65" s="2" customFormat="1" ht="19.5">
      <c r="A154" s="34"/>
      <c r="B154" s="35"/>
      <c r="C154" s="36"/>
      <c r="D154" s="193" t="s">
        <v>165</v>
      </c>
      <c r="E154" s="36"/>
      <c r="F154" s="194" t="s">
        <v>332</v>
      </c>
      <c r="G154" s="36"/>
      <c r="H154" s="36"/>
      <c r="I154" s="195"/>
      <c r="J154" s="36"/>
      <c r="K154" s="36"/>
      <c r="L154" s="39"/>
      <c r="M154" s="196"/>
      <c r="N154" s="197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6" t="s">
        <v>165</v>
      </c>
      <c r="AU154" s="16" t="s">
        <v>85</v>
      </c>
    </row>
    <row r="155" spans="1:65" s="2" customFormat="1" ht="11.25">
      <c r="A155" s="34"/>
      <c r="B155" s="35"/>
      <c r="C155" s="36"/>
      <c r="D155" s="198" t="s">
        <v>167</v>
      </c>
      <c r="E155" s="36"/>
      <c r="F155" s="199" t="s">
        <v>333</v>
      </c>
      <c r="G155" s="36"/>
      <c r="H155" s="36"/>
      <c r="I155" s="195"/>
      <c r="J155" s="36"/>
      <c r="K155" s="36"/>
      <c r="L155" s="39"/>
      <c r="M155" s="196"/>
      <c r="N155" s="197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167</v>
      </c>
      <c r="AU155" s="16" t="s">
        <v>85</v>
      </c>
    </row>
    <row r="156" spans="1:65" s="13" customFormat="1" ht="11.25">
      <c r="B156" s="200"/>
      <c r="C156" s="201"/>
      <c r="D156" s="193" t="s">
        <v>169</v>
      </c>
      <c r="E156" s="202" t="s">
        <v>19</v>
      </c>
      <c r="F156" s="203" t="s">
        <v>1680</v>
      </c>
      <c r="G156" s="201"/>
      <c r="H156" s="204">
        <v>44.7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169</v>
      </c>
      <c r="AU156" s="210" t="s">
        <v>85</v>
      </c>
      <c r="AV156" s="13" t="s">
        <v>85</v>
      </c>
      <c r="AW156" s="13" t="s">
        <v>38</v>
      </c>
      <c r="AX156" s="13" t="s">
        <v>83</v>
      </c>
      <c r="AY156" s="210" t="s">
        <v>156</v>
      </c>
    </row>
    <row r="157" spans="1:65" s="2" customFormat="1" ht="16.5" customHeight="1">
      <c r="A157" s="34"/>
      <c r="B157" s="35"/>
      <c r="C157" s="211" t="s">
        <v>271</v>
      </c>
      <c r="D157" s="211" t="s">
        <v>336</v>
      </c>
      <c r="E157" s="212" t="s">
        <v>337</v>
      </c>
      <c r="F157" s="213" t="s">
        <v>338</v>
      </c>
      <c r="G157" s="214" t="s">
        <v>300</v>
      </c>
      <c r="H157" s="215">
        <v>75.394999999999996</v>
      </c>
      <c r="I157" s="216"/>
      <c r="J157" s="217">
        <f>ROUND(I157*H157,2)</f>
        <v>0</v>
      </c>
      <c r="K157" s="213" t="s">
        <v>162</v>
      </c>
      <c r="L157" s="218"/>
      <c r="M157" s="219" t="s">
        <v>19</v>
      </c>
      <c r="N157" s="220" t="s">
        <v>47</v>
      </c>
      <c r="O157" s="64"/>
      <c r="P157" s="189">
        <f>O157*H157</f>
        <v>0</v>
      </c>
      <c r="Q157" s="189">
        <v>1</v>
      </c>
      <c r="R157" s="189">
        <f>Q157*H157</f>
        <v>75.394999999999996</v>
      </c>
      <c r="S157" s="189">
        <v>0</v>
      </c>
      <c r="T157" s="19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1" t="s">
        <v>214</v>
      </c>
      <c r="AT157" s="191" t="s">
        <v>336</v>
      </c>
      <c r="AU157" s="191" t="s">
        <v>85</v>
      </c>
      <c r="AY157" s="16" t="s">
        <v>156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6" t="s">
        <v>83</v>
      </c>
      <c r="BK157" s="192">
        <f>ROUND(I157*H157,2)</f>
        <v>0</v>
      </c>
      <c r="BL157" s="16" t="s">
        <v>163</v>
      </c>
      <c r="BM157" s="191" t="s">
        <v>860</v>
      </c>
    </row>
    <row r="158" spans="1:65" s="2" customFormat="1" ht="11.25">
      <c r="A158" s="34"/>
      <c r="B158" s="35"/>
      <c r="C158" s="36"/>
      <c r="D158" s="193" t="s">
        <v>165</v>
      </c>
      <c r="E158" s="36"/>
      <c r="F158" s="194" t="s">
        <v>338</v>
      </c>
      <c r="G158" s="36"/>
      <c r="H158" s="36"/>
      <c r="I158" s="195"/>
      <c r="J158" s="36"/>
      <c r="K158" s="36"/>
      <c r="L158" s="39"/>
      <c r="M158" s="196"/>
      <c r="N158" s="197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6" t="s">
        <v>165</v>
      </c>
      <c r="AU158" s="16" t="s">
        <v>85</v>
      </c>
    </row>
    <row r="159" spans="1:65" s="13" customFormat="1" ht="11.25">
      <c r="B159" s="200"/>
      <c r="C159" s="201"/>
      <c r="D159" s="193" t="s">
        <v>169</v>
      </c>
      <c r="E159" s="202" t="s">
        <v>19</v>
      </c>
      <c r="F159" s="203" t="s">
        <v>1681</v>
      </c>
      <c r="G159" s="201"/>
      <c r="H159" s="204">
        <v>75.394999999999996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169</v>
      </c>
      <c r="AU159" s="210" t="s">
        <v>85</v>
      </c>
      <c r="AV159" s="13" t="s">
        <v>85</v>
      </c>
      <c r="AW159" s="13" t="s">
        <v>38</v>
      </c>
      <c r="AX159" s="13" t="s">
        <v>83</v>
      </c>
      <c r="AY159" s="210" t="s">
        <v>156</v>
      </c>
    </row>
    <row r="160" spans="1:65" s="2" customFormat="1" ht="21.75" customHeight="1">
      <c r="A160" s="34"/>
      <c r="B160" s="35"/>
      <c r="C160" s="180" t="s">
        <v>278</v>
      </c>
      <c r="D160" s="180" t="s">
        <v>158</v>
      </c>
      <c r="E160" s="181" t="s">
        <v>862</v>
      </c>
      <c r="F160" s="182" t="s">
        <v>863</v>
      </c>
      <c r="G160" s="183" t="s">
        <v>161</v>
      </c>
      <c r="H160" s="184">
        <v>140</v>
      </c>
      <c r="I160" s="185"/>
      <c r="J160" s="186">
        <f>ROUND(I160*H160,2)</f>
        <v>0</v>
      </c>
      <c r="K160" s="182" t="s">
        <v>162</v>
      </c>
      <c r="L160" s="39"/>
      <c r="M160" s="187" t="s">
        <v>19</v>
      </c>
      <c r="N160" s="188" t="s">
        <v>47</v>
      </c>
      <c r="O160" s="64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1" t="s">
        <v>163</v>
      </c>
      <c r="AT160" s="191" t="s">
        <v>158</v>
      </c>
      <c r="AU160" s="191" t="s">
        <v>85</v>
      </c>
      <c r="AY160" s="16" t="s">
        <v>156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6" t="s">
        <v>83</v>
      </c>
      <c r="BK160" s="192">
        <f>ROUND(I160*H160,2)</f>
        <v>0</v>
      </c>
      <c r="BL160" s="16" t="s">
        <v>163</v>
      </c>
      <c r="BM160" s="191" t="s">
        <v>864</v>
      </c>
    </row>
    <row r="161" spans="1:65" s="2" customFormat="1" ht="19.5">
      <c r="A161" s="34"/>
      <c r="B161" s="35"/>
      <c r="C161" s="36"/>
      <c r="D161" s="193" t="s">
        <v>165</v>
      </c>
      <c r="E161" s="36"/>
      <c r="F161" s="194" t="s">
        <v>865</v>
      </c>
      <c r="G161" s="36"/>
      <c r="H161" s="36"/>
      <c r="I161" s="195"/>
      <c r="J161" s="36"/>
      <c r="K161" s="36"/>
      <c r="L161" s="39"/>
      <c r="M161" s="196"/>
      <c r="N161" s="197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6" t="s">
        <v>165</v>
      </c>
      <c r="AU161" s="16" t="s">
        <v>85</v>
      </c>
    </row>
    <row r="162" spans="1:65" s="2" customFormat="1" ht="11.25">
      <c r="A162" s="34"/>
      <c r="B162" s="35"/>
      <c r="C162" s="36"/>
      <c r="D162" s="198" t="s">
        <v>167</v>
      </c>
      <c r="E162" s="36"/>
      <c r="F162" s="199" t="s">
        <v>866</v>
      </c>
      <c r="G162" s="36"/>
      <c r="H162" s="36"/>
      <c r="I162" s="195"/>
      <c r="J162" s="36"/>
      <c r="K162" s="36"/>
      <c r="L162" s="39"/>
      <c r="M162" s="196"/>
      <c r="N162" s="197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6" t="s">
        <v>167</v>
      </c>
      <c r="AU162" s="16" t="s">
        <v>85</v>
      </c>
    </row>
    <row r="163" spans="1:65" s="13" customFormat="1" ht="11.25">
      <c r="B163" s="200"/>
      <c r="C163" s="201"/>
      <c r="D163" s="193" t="s">
        <v>169</v>
      </c>
      <c r="E163" s="202" t="s">
        <v>19</v>
      </c>
      <c r="F163" s="203" t="s">
        <v>1670</v>
      </c>
      <c r="G163" s="201"/>
      <c r="H163" s="204">
        <v>140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169</v>
      </c>
      <c r="AU163" s="210" t="s">
        <v>85</v>
      </c>
      <c r="AV163" s="13" t="s">
        <v>85</v>
      </c>
      <c r="AW163" s="13" t="s">
        <v>38</v>
      </c>
      <c r="AX163" s="13" t="s">
        <v>83</v>
      </c>
      <c r="AY163" s="210" t="s">
        <v>156</v>
      </c>
    </row>
    <row r="164" spans="1:65" s="2" customFormat="1" ht="16.5" customHeight="1">
      <c r="A164" s="34"/>
      <c r="B164" s="35"/>
      <c r="C164" s="180" t="s">
        <v>284</v>
      </c>
      <c r="D164" s="180" t="s">
        <v>158</v>
      </c>
      <c r="E164" s="181" t="s">
        <v>349</v>
      </c>
      <c r="F164" s="182" t="s">
        <v>350</v>
      </c>
      <c r="G164" s="183" t="s">
        <v>161</v>
      </c>
      <c r="H164" s="184">
        <v>140</v>
      </c>
      <c r="I164" s="185"/>
      <c r="J164" s="186">
        <f>ROUND(I164*H164,2)</f>
        <v>0</v>
      </c>
      <c r="K164" s="182" t="s">
        <v>162</v>
      </c>
      <c r="L164" s="39"/>
      <c r="M164" s="187" t="s">
        <v>19</v>
      </c>
      <c r="N164" s="188" t="s">
        <v>47</v>
      </c>
      <c r="O164" s="64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1" t="s">
        <v>163</v>
      </c>
      <c r="AT164" s="191" t="s">
        <v>158</v>
      </c>
      <c r="AU164" s="191" t="s">
        <v>85</v>
      </c>
      <c r="AY164" s="16" t="s">
        <v>156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6" t="s">
        <v>83</v>
      </c>
      <c r="BK164" s="192">
        <f>ROUND(I164*H164,2)</f>
        <v>0</v>
      </c>
      <c r="BL164" s="16" t="s">
        <v>163</v>
      </c>
      <c r="BM164" s="191" t="s">
        <v>867</v>
      </c>
    </row>
    <row r="165" spans="1:65" s="2" customFormat="1" ht="11.25">
      <c r="A165" s="34"/>
      <c r="B165" s="35"/>
      <c r="C165" s="36"/>
      <c r="D165" s="193" t="s">
        <v>165</v>
      </c>
      <c r="E165" s="36"/>
      <c r="F165" s="194" t="s">
        <v>352</v>
      </c>
      <c r="G165" s="36"/>
      <c r="H165" s="36"/>
      <c r="I165" s="195"/>
      <c r="J165" s="36"/>
      <c r="K165" s="36"/>
      <c r="L165" s="39"/>
      <c r="M165" s="196"/>
      <c r="N165" s="197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6" t="s">
        <v>165</v>
      </c>
      <c r="AU165" s="16" t="s">
        <v>85</v>
      </c>
    </row>
    <row r="166" spans="1:65" s="2" customFormat="1" ht="11.25">
      <c r="A166" s="34"/>
      <c r="B166" s="35"/>
      <c r="C166" s="36"/>
      <c r="D166" s="198" t="s">
        <v>167</v>
      </c>
      <c r="E166" s="36"/>
      <c r="F166" s="199" t="s">
        <v>353</v>
      </c>
      <c r="G166" s="36"/>
      <c r="H166" s="36"/>
      <c r="I166" s="195"/>
      <c r="J166" s="36"/>
      <c r="K166" s="36"/>
      <c r="L166" s="39"/>
      <c r="M166" s="196"/>
      <c r="N166" s="197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6" t="s">
        <v>167</v>
      </c>
      <c r="AU166" s="16" t="s">
        <v>85</v>
      </c>
    </row>
    <row r="167" spans="1:65" s="2" customFormat="1" ht="16.5" customHeight="1">
      <c r="A167" s="34"/>
      <c r="B167" s="35"/>
      <c r="C167" s="211" t="s">
        <v>291</v>
      </c>
      <c r="D167" s="211" t="s">
        <v>336</v>
      </c>
      <c r="E167" s="212" t="s">
        <v>362</v>
      </c>
      <c r="F167" s="213" t="s">
        <v>363</v>
      </c>
      <c r="G167" s="214" t="s">
        <v>364</v>
      </c>
      <c r="H167" s="215">
        <v>2.8839999999999999</v>
      </c>
      <c r="I167" s="216"/>
      <c r="J167" s="217">
        <f>ROUND(I167*H167,2)</f>
        <v>0</v>
      </c>
      <c r="K167" s="213" t="s">
        <v>162</v>
      </c>
      <c r="L167" s="218"/>
      <c r="M167" s="219" t="s">
        <v>19</v>
      </c>
      <c r="N167" s="220" t="s">
        <v>47</v>
      </c>
      <c r="O167" s="64"/>
      <c r="P167" s="189">
        <f>O167*H167</f>
        <v>0</v>
      </c>
      <c r="Q167" s="189">
        <v>1E-3</v>
      </c>
      <c r="R167" s="189">
        <f>Q167*H167</f>
        <v>2.8839999999999998E-3</v>
      </c>
      <c r="S167" s="189">
        <v>0</v>
      </c>
      <c r="T167" s="19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1" t="s">
        <v>214</v>
      </c>
      <c r="AT167" s="191" t="s">
        <v>336</v>
      </c>
      <c r="AU167" s="191" t="s">
        <v>85</v>
      </c>
      <c r="AY167" s="16" t="s">
        <v>156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6" t="s">
        <v>83</v>
      </c>
      <c r="BK167" s="192">
        <f>ROUND(I167*H167,2)</f>
        <v>0</v>
      </c>
      <c r="BL167" s="16" t="s">
        <v>163</v>
      </c>
      <c r="BM167" s="191" t="s">
        <v>868</v>
      </c>
    </row>
    <row r="168" spans="1:65" s="2" customFormat="1" ht="11.25">
      <c r="A168" s="34"/>
      <c r="B168" s="35"/>
      <c r="C168" s="36"/>
      <c r="D168" s="193" t="s">
        <v>165</v>
      </c>
      <c r="E168" s="36"/>
      <c r="F168" s="194" t="s">
        <v>363</v>
      </c>
      <c r="G168" s="36"/>
      <c r="H168" s="36"/>
      <c r="I168" s="195"/>
      <c r="J168" s="36"/>
      <c r="K168" s="36"/>
      <c r="L168" s="39"/>
      <c r="M168" s="196"/>
      <c r="N168" s="197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165</v>
      </c>
      <c r="AU168" s="16" t="s">
        <v>85</v>
      </c>
    </row>
    <row r="169" spans="1:65" s="13" customFormat="1" ht="11.25">
      <c r="B169" s="200"/>
      <c r="C169" s="201"/>
      <c r="D169" s="193" t="s">
        <v>169</v>
      </c>
      <c r="E169" s="202" t="s">
        <v>19</v>
      </c>
      <c r="F169" s="203" t="s">
        <v>1682</v>
      </c>
      <c r="G169" s="201"/>
      <c r="H169" s="204">
        <v>2.8839999999999999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169</v>
      </c>
      <c r="AU169" s="210" t="s">
        <v>85</v>
      </c>
      <c r="AV169" s="13" t="s">
        <v>85</v>
      </c>
      <c r="AW169" s="13" t="s">
        <v>38</v>
      </c>
      <c r="AX169" s="13" t="s">
        <v>83</v>
      </c>
      <c r="AY169" s="210" t="s">
        <v>156</v>
      </c>
    </row>
    <row r="170" spans="1:65" s="12" customFormat="1" ht="22.9" customHeight="1">
      <c r="B170" s="164"/>
      <c r="C170" s="165"/>
      <c r="D170" s="166" t="s">
        <v>75</v>
      </c>
      <c r="E170" s="178" t="s">
        <v>85</v>
      </c>
      <c r="F170" s="178" t="s">
        <v>380</v>
      </c>
      <c r="G170" s="165"/>
      <c r="H170" s="165"/>
      <c r="I170" s="168"/>
      <c r="J170" s="179">
        <f>BK170</f>
        <v>0</v>
      </c>
      <c r="K170" s="165"/>
      <c r="L170" s="170"/>
      <c r="M170" s="171"/>
      <c r="N170" s="172"/>
      <c r="O170" s="172"/>
      <c r="P170" s="173">
        <f>SUM(P171:P185)</f>
        <v>0</v>
      </c>
      <c r="Q170" s="172"/>
      <c r="R170" s="173">
        <f>SUM(R171:R185)</f>
        <v>0.59517360000000008</v>
      </c>
      <c r="S170" s="172"/>
      <c r="T170" s="174">
        <f>SUM(T171:T185)</f>
        <v>0</v>
      </c>
      <c r="AR170" s="175" t="s">
        <v>83</v>
      </c>
      <c r="AT170" s="176" t="s">
        <v>75</v>
      </c>
      <c r="AU170" s="176" t="s">
        <v>83</v>
      </c>
      <c r="AY170" s="175" t="s">
        <v>156</v>
      </c>
      <c r="BK170" s="177">
        <f>SUM(BK171:BK185)</f>
        <v>0</v>
      </c>
    </row>
    <row r="171" spans="1:65" s="2" customFormat="1" ht="16.5" customHeight="1">
      <c r="A171" s="34"/>
      <c r="B171" s="35"/>
      <c r="C171" s="180" t="s">
        <v>297</v>
      </c>
      <c r="D171" s="180" t="s">
        <v>158</v>
      </c>
      <c r="E171" s="181" t="s">
        <v>870</v>
      </c>
      <c r="F171" s="182" t="s">
        <v>871</v>
      </c>
      <c r="G171" s="183" t="s">
        <v>180</v>
      </c>
      <c r="H171" s="184">
        <v>0.15</v>
      </c>
      <c r="I171" s="185"/>
      <c r="J171" s="186">
        <f>ROUND(I171*H171,2)</f>
        <v>0</v>
      </c>
      <c r="K171" s="182" t="s">
        <v>162</v>
      </c>
      <c r="L171" s="39"/>
      <c r="M171" s="187" t="s">
        <v>19</v>
      </c>
      <c r="N171" s="188" t="s">
        <v>47</v>
      </c>
      <c r="O171" s="64"/>
      <c r="P171" s="189">
        <f>O171*H171</f>
        <v>0</v>
      </c>
      <c r="Q171" s="189">
        <v>3.2000000000000003E-4</v>
      </c>
      <c r="R171" s="189">
        <f>Q171*H171</f>
        <v>4.8000000000000001E-5</v>
      </c>
      <c r="S171" s="189">
        <v>0</v>
      </c>
      <c r="T171" s="19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1" t="s">
        <v>163</v>
      </c>
      <c r="AT171" s="191" t="s">
        <v>158</v>
      </c>
      <c r="AU171" s="191" t="s">
        <v>85</v>
      </c>
      <c r="AY171" s="16" t="s">
        <v>156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6" t="s">
        <v>83</v>
      </c>
      <c r="BK171" s="192">
        <f>ROUND(I171*H171,2)</f>
        <v>0</v>
      </c>
      <c r="BL171" s="16" t="s">
        <v>163</v>
      </c>
      <c r="BM171" s="191" t="s">
        <v>872</v>
      </c>
    </row>
    <row r="172" spans="1:65" s="2" customFormat="1" ht="11.25">
      <c r="A172" s="34"/>
      <c r="B172" s="35"/>
      <c r="C172" s="36"/>
      <c r="D172" s="193" t="s">
        <v>165</v>
      </c>
      <c r="E172" s="36"/>
      <c r="F172" s="194" t="s">
        <v>873</v>
      </c>
      <c r="G172" s="36"/>
      <c r="H172" s="36"/>
      <c r="I172" s="195"/>
      <c r="J172" s="36"/>
      <c r="K172" s="36"/>
      <c r="L172" s="39"/>
      <c r="M172" s="196"/>
      <c r="N172" s="197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6" t="s">
        <v>165</v>
      </c>
      <c r="AU172" s="16" t="s">
        <v>85</v>
      </c>
    </row>
    <row r="173" spans="1:65" s="2" customFormat="1" ht="11.25">
      <c r="A173" s="34"/>
      <c r="B173" s="35"/>
      <c r="C173" s="36"/>
      <c r="D173" s="198" t="s">
        <v>167</v>
      </c>
      <c r="E173" s="36"/>
      <c r="F173" s="199" t="s">
        <v>874</v>
      </c>
      <c r="G173" s="36"/>
      <c r="H173" s="36"/>
      <c r="I173" s="195"/>
      <c r="J173" s="36"/>
      <c r="K173" s="36"/>
      <c r="L173" s="39"/>
      <c r="M173" s="196"/>
      <c r="N173" s="197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6" t="s">
        <v>167</v>
      </c>
      <c r="AU173" s="16" t="s">
        <v>85</v>
      </c>
    </row>
    <row r="174" spans="1:65" s="13" customFormat="1" ht="11.25">
      <c r="B174" s="200"/>
      <c r="C174" s="201"/>
      <c r="D174" s="193" t="s">
        <v>169</v>
      </c>
      <c r="E174" s="202" t="s">
        <v>19</v>
      </c>
      <c r="F174" s="203" t="s">
        <v>1683</v>
      </c>
      <c r="G174" s="201"/>
      <c r="H174" s="204">
        <v>0.15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169</v>
      </c>
      <c r="AU174" s="210" t="s">
        <v>85</v>
      </c>
      <c r="AV174" s="13" t="s">
        <v>85</v>
      </c>
      <c r="AW174" s="13" t="s">
        <v>38</v>
      </c>
      <c r="AX174" s="13" t="s">
        <v>83</v>
      </c>
      <c r="AY174" s="210" t="s">
        <v>156</v>
      </c>
    </row>
    <row r="175" spans="1:65" s="2" customFormat="1" ht="16.5" customHeight="1">
      <c r="A175" s="34"/>
      <c r="B175" s="35"/>
      <c r="C175" s="180" t="s">
        <v>7</v>
      </c>
      <c r="D175" s="180" t="s">
        <v>158</v>
      </c>
      <c r="E175" s="181" t="s">
        <v>876</v>
      </c>
      <c r="F175" s="182" t="s">
        <v>877</v>
      </c>
      <c r="G175" s="183" t="s">
        <v>195</v>
      </c>
      <c r="H175" s="184">
        <v>0.24</v>
      </c>
      <c r="I175" s="185"/>
      <c r="J175" s="186">
        <f>ROUND(I175*H175,2)</f>
        <v>0</v>
      </c>
      <c r="K175" s="182" t="s">
        <v>162</v>
      </c>
      <c r="L175" s="39"/>
      <c r="M175" s="187" t="s">
        <v>19</v>
      </c>
      <c r="N175" s="188" t="s">
        <v>47</v>
      </c>
      <c r="O175" s="64"/>
      <c r="P175" s="189">
        <f>O175*H175</f>
        <v>0</v>
      </c>
      <c r="Q175" s="189">
        <v>2.45329</v>
      </c>
      <c r="R175" s="189">
        <f>Q175*H175</f>
        <v>0.58878960000000002</v>
      </c>
      <c r="S175" s="189">
        <v>0</v>
      </c>
      <c r="T175" s="19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1" t="s">
        <v>163</v>
      </c>
      <c r="AT175" s="191" t="s">
        <v>158</v>
      </c>
      <c r="AU175" s="191" t="s">
        <v>85</v>
      </c>
      <c r="AY175" s="16" t="s">
        <v>156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6" t="s">
        <v>83</v>
      </c>
      <c r="BK175" s="192">
        <f>ROUND(I175*H175,2)</f>
        <v>0</v>
      </c>
      <c r="BL175" s="16" t="s">
        <v>163</v>
      </c>
      <c r="BM175" s="191" t="s">
        <v>878</v>
      </c>
    </row>
    <row r="176" spans="1:65" s="2" customFormat="1" ht="11.25">
      <c r="A176" s="34"/>
      <c r="B176" s="35"/>
      <c r="C176" s="36"/>
      <c r="D176" s="193" t="s">
        <v>165</v>
      </c>
      <c r="E176" s="36"/>
      <c r="F176" s="194" t="s">
        <v>879</v>
      </c>
      <c r="G176" s="36"/>
      <c r="H176" s="36"/>
      <c r="I176" s="195"/>
      <c r="J176" s="36"/>
      <c r="K176" s="36"/>
      <c r="L176" s="39"/>
      <c r="M176" s="196"/>
      <c r="N176" s="197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6" t="s">
        <v>165</v>
      </c>
      <c r="AU176" s="16" t="s">
        <v>85</v>
      </c>
    </row>
    <row r="177" spans="1:65" s="2" customFormat="1" ht="11.25">
      <c r="A177" s="34"/>
      <c r="B177" s="35"/>
      <c r="C177" s="36"/>
      <c r="D177" s="198" t="s">
        <v>167</v>
      </c>
      <c r="E177" s="36"/>
      <c r="F177" s="199" t="s">
        <v>880</v>
      </c>
      <c r="G177" s="36"/>
      <c r="H177" s="36"/>
      <c r="I177" s="195"/>
      <c r="J177" s="36"/>
      <c r="K177" s="36"/>
      <c r="L177" s="39"/>
      <c r="M177" s="196"/>
      <c r="N177" s="197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6" t="s">
        <v>167</v>
      </c>
      <c r="AU177" s="16" t="s">
        <v>85</v>
      </c>
    </row>
    <row r="178" spans="1:65" s="13" customFormat="1" ht="11.25">
      <c r="B178" s="200"/>
      <c r="C178" s="201"/>
      <c r="D178" s="193" t="s">
        <v>169</v>
      </c>
      <c r="E178" s="202" t="s">
        <v>19</v>
      </c>
      <c r="F178" s="203" t="s">
        <v>1684</v>
      </c>
      <c r="G178" s="201"/>
      <c r="H178" s="204">
        <v>0.24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169</v>
      </c>
      <c r="AU178" s="210" t="s">
        <v>85</v>
      </c>
      <c r="AV178" s="13" t="s">
        <v>85</v>
      </c>
      <c r="AW178" s="13" t="s">
        <v>38</v>
      </c>
      <c r="AX178" s="13" t="s">
        <v>83</v>
      </c>
      <c r="AY178" s="210" t="s">
        <v>156</v>
      </c>
    </row>
    <row r="179" spans="1:65" s="2" customFormat="1" ht="16.5" customHeight="1">
      <c r="A179" s="34"/>
      <c r="B179" s="35"/>
      <c r="C179" s="180" t="s">
        <v>311</v>
      </c>
      <c r="D179" s="180" t="s">
        <v>158</v>
      </c>
      <c r="E179" s="181" t="s">
        <v>882</v>
      </c>
      <c r="F179" s="182" t="s">
        <v>883</v>
      </c>
      <c r="G179" s="183" t="s">
        <v>161</v>
      </c>
      <c r="H179" s="184">
        <v>2.4</v>
      </c>
      <c r="I179" s="185"/>
      <c r="J179" s="186">
        <f>ROUND(I179*H179,2)</f>
        <v>0</v>
      </c>
      <c r="K179" s="182" t="s">
        <v>162</v>
      </c>
      <c r="L179" s="39"/>
      <c r="M179" s="187" t="s">
        <v>19</v>
      </c>
      <c r="N179" s="188" t="s">
        <v>47</v>
      </c>
      <c r="O179" s="64"/>
      <c r="P179" s="189">
        <f>O179*H179</f>
        <v>0</v>
      </c>
      <c r="Q179" s="189">
        <v>2.64E-3</v>
      </c>
      <c r="R179" s="189">
        <f>Q179*H179</f>
        <v>6.3359999999999996E-3</v>
      </c>
      <c r="S179" s="189">
        <v>0</v>
      </c>
      <c r="T179" s="19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1" t="s">
        <v>163</v>
      </c>
      <c r="AT179" s="191" t="s">
        <v>158</v>
      </c>
      <c r="AU179" s="191" t="s">
        <v>85</v>
      </c>
      <c r="AY179" s="16" t="s">
        <v>156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6" t="s">
        <v>83</v>
      </c>
      <c r="BK179" s="192">
        <f>ROUND(I179*H179,2)</f>
        <v>0</v>
      </c>
      <c r="BL179" s="16" t="s">
        <v>163</v>
      </c>
      <c r="BM179" s="191" t="s">
        <v>884</v>
      </c>
    </row>
    <row r="180" spans="1:65" s="2" customFormat="1" ht="11.25">
      <c r="A180" s="34"/>
      <c r="B180" s="35"/>
      <c r="C180" s="36"/>
      <c r="D180" s="193" t="s">
        <v>165</v>
      </c>
      <c r="E180" s="36"/>
      <c r="F180" s="194" t="s">
        <v>885</v>
      </c>
      <c r="G180" s="36"/>
      <c r="H180" s="36"/>
      <c r="I180" s="195"/>
      <c r="J180" s="36"/>
      <c r="K180" s="36"/>
      <c r="L180" s="39"/>
      <c r="M180" s="196"/>
      <c r="N180" s="197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6" t="s">
        <v>165</v>
      </c>
      <c r="AU180" s="16" t="s">
        <v>85</v>
      </c>
    </row>
    <row r="181" spans="1:65" s="2" customFormat="1" ht="11.25">
      <c r="A181" s="34"/>
      <c r="B181" s="35"/>
      <c r="C181" s="36"/>
      <c r="D181" s="198" t="s">
        <v>167</v>
      </c>
      <c r="E181" s="36"/>
      <c r="F181" s="199" t="s">
        <v>886</v>
      </c>
      <c r="G181" s="36"/>
      <c r="H181" s="36"/>
      <c r="I181" s="195"/>
      <c r="J181" s="36"/>
      <c r="K181" s="36"/>
      <c r="L181" s="39"/>
      <c r="M181" s="196"/>
      <c r="N181" s="197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6" t="s">
        <v>167</v>
      </c>
      <c r="AU181" s="16" t="s">
        <v>85</v>
      </c>
    </row>
    <row r="182" spans="1:65" s="13" customFormat="1" ht="11.25">
      <c r="B182" s="200"/>
      <c r="C182" s="201"/>
      <c r="D182" s="193" t="s">
        <v>169</v>
      </c>
      <c r="E182" s="202" t="s">
        <v>19</v>
      </c>
      <c r="F182" s="203" t="s">
        <v>1685</v>
      </c>
      <c r="G182" s="201"/>
      <c r="H182" s="204">
        <v>2.4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169</v>
      </c>
      <c r="AU182" s="210" t="s">
        <v>85</v>
      </c>
      <c r="AV182" s="13" t="s">
        <v>85</v>
      </c>
      <c r="AW182" s="13" t="s">
        <v>38</v>
      </c>
      <c r="AX182" s="13" t="s">
        <v>83</v>
      </c>
      <c r="AY182" s="210" t="s">
        <v>156</v>
      </c>
    </row>
    <row r="183" spans="1:65" s="2" customFormat="1" ht="16.5" customHeight="1">
      <c r="A183" s="34"/>
      <c r="B183" s="35"/>
      <c r="C183" s="180" t="s">
        <v>320</v>
      </c>
      <c r="D183" s="180" t="s">
        <v>158</v>
      </c>
      <c r="E183" s="181" t="s">
        <v>888</v>
      </c>
      <c r="F183" s="182" t="s">
        <v>889</v>
      </c>
      <c r="G183" s="183" t="s">
        <v>161</v>
      </c>
      <c r="H183" s="184">
        <v>2.4</v>
      </c>
      <c r="I183" s="185"/>
      <c r="J183" s="186">
        <f>ROUND(I183*H183,2)</f>
        <v>0</v>
      </c>
      <c r="K183" s="182" t="s">
        <v>162</v>
      </c>
      <c r="L183" s="39"/>
      <c r="M183" s="187" t="s">
        <v>19</v>
      </c>
      <c r="N183" s="188" t="s">
        <v>47</v>
      </c>
      <c r="O183" s="64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1" t="s">
        <v>163</v>
      </c>
      <c r="AT183" s="191" t="s">
        <v>158</v>
      </c>
      <c r="AU183" s="191" t="s">
        <v>85</v>
      </c>
      <c r="AY183" s="16" t="s">
        <v>156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6" t="s">
        <v>83</v>
      </c>
      <c r="BK183" s="192">
        <f>ROUND(I183*H183,2)</f>
        <v>0</v>
      </c>
      <c r="BL183" s="16" t="s">
        <v>163</v>
      </c>
      <c r="BM183" s="191" t="s">
        <v>890</v>
      </c>
    </row>
    <row r="184" spans="1:65" s="2" customFormat="1" ht="11.25">
      <c r="A184" s="34"/>
      <c r="B184" s="35"/>
      <c r="C184" s="36"/>
      <c r="D184" s="193" t="s">
        <v>165</v>
      </c>
      <c r="E184" s="36"/>
      <c r="F184" s="194" t="s">
        <v>891</v>
      </c>
      <c r="G184" s="36"/>
      <c r="H184" s="36"/>
      <c r="I184" s="195"/>
      <c r="J184" s="36"/>
      <c r="K184" s="36"/>
      <c r="L184" s="39"/>
      <c r="M184" s="196"/>
      <c r="N184" s="197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6" t="s">
        <v>165</v>
      </c>
      <c r="AU184" s="16" t="s">
        <v>85</v>
      </c>
    </row>
    <row r="185" spans="1:65" s="2" customFormat="1" ht="11.25">
      <c r="A185" s="34"/>
      <c r="B185" s="35"/>
      <c r="C185" s="36"/>
      <c r="D185" s="198" t="s">
        <v>167</v>
      </c>
      <c r="E185" s="36"/>
      <c r="F185" s="199" t="s">
        <v>892</v>
      </c>
      <c r="G185" s="36"/>
      <c r="H185" s="36"/>
      <c r="I185" s="195"/>
      <c r="J185" s="36"/>
      <c r="K185" s="36"/>
      <c r="L185" s="39"/>
      <c r="M185" s="196"/>
      <c r="N185" s="197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6" t="s">
        <v>167</v>
      </c>
      <c r="AU185" s="16" t="s">
        <v>85</v>
      </c>
    </row>
    <row r="186" spans="1:65" s="12" customFormat="1" ht="22.9" customHeight="1">
      <c r="B186" s="164"/>
      <c r="C186" s="165"/>
      <c r="D186" s="166" t="s">
        <v>75</v>
      </c>
      <c r="E186" s="178" t="s">
        <v>177</v>
      </c>
      <c r="F186" s="178" t="s">
        <v>402</v>
      </c>
      <c r="G186" s="165"/>
      <c r="H186" s="165"/>
      <c r="I186" s="168"/>
      <c r="J186" s="179">
        <f>BK186</f>
        <v>0</v>
      </c>
      <c r="K186" s="165"/>
      <c r="L186" s="170"/>
      <c r="M186" s="171"/>
      <c r="N186" s="172"/>
      <c r="O186" s="172"/>
      <c r="P186" s="173">
        <f>SUM(P187:P191)</f>
        <v>0</v>
      </c>
      <c r="Q186" s="172"/>
      <c r="R186" s="173">
        <f>SUM(R187:R191)</f>
        <v>2.265E-4</v>
      </c>
      <c r="S186" s="172"/>
      <c r="T186" s="174">
        <f>SUM(T187:T191)</f>
        <v>0</v>
      </c>
      <c r="AR186" s="175" t="s">
        <v>83</v>
      </c>
      <c r="AT186" s="176" t="s">
        <v>75</v>
      </c>
      <c r="AU186" s="176" t="s">
        <v>83</v>
      </c>
      <c r="AY186" s="175" t="s">
        <v>156</v>
      </c>
      <c r="BK186" s="177">
        <f>SUM(BK187:BK191)</f>
        <v>0</v>
      </c>
    </row>
    <row r="187" spans="1:65" s="2" customFormat="1" ht="16.5" customHeight="1">
      <c r="A187" s="34"/>
      <c r="B187" s="35"/>
      <c r="C187" s="180" t="s">
        <v>328</v>
      </c>
      <c r="D187" s="180" t="s">
        <v>158</v>
      </c>
      <c r="E187" s="181" t="s">
        <v>893</v>
      </c>
      <c r="F187" s="182" t="s">
        <v>894</v>
      </c>
      <c r="G187" s="183" t="s">
        <v>180</v>
      </c>
      <c r="H187" s="184">
        <v>0.15</v>
      </c>
      <c r="I187" s="185"/>
      <c r="J187" s="186">
        <f>ROUND(I187*H187,2)</f>
        <v>0</v>
      </c>
      <c r="K187" s="182" t="s">
        <v>162</v>
      </c>
      <c r="L187" s="39"/>
      <c r="M187" s="187" t="s">
        <v>19</v>
      </c>
      <c r="N187" s="188" t="s">
        <v>47</v>
      </c>
      <c r="O187" s="64"/>
      <c r="P187" s="189">
        <f>O187*H187</f>
        <v>0</v>
      </c>
      <c r="Q187" s="189">
        <v>1.5100000000000001E-3</v>
      </c>
      <c r="R187" s="189">
        <f>Q187*H187</f>
        <v>2.265E-4</v>
      </c>
      <c r="S187" s="189">
        <v>0</v>
      </c>
      <c r="T187" s="19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1" t="s">
        <v>163</v>
      </c>
      <c r="AT187" s="191" t="s">
        <v>158</v>
      </c>
      <c r="AU187" s="191" t="s">
        <v>85</v>
      </c>
      <c r="AY187" s="16" t="s">
        <v>156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6" t="s">
        <v>83</v>
      </c>
      <c r="BK187" s="192">
        <f>ROUND(I187*H187,2)</f>
        <v>0</v>
      </c>
      <c r="BL187" s="16" t="s">
        <v>163</v>
      </c>
      <c r="BM187" s="191" t="s">
        <v>895</v>
      </c>
    </row>
    <row r="188" spans="1:65" s="2" customFormat="1" ht="11.25">
      <c r="A188" s="34"/>
      <c r="B188" s="35"/>
      <c r="C188" s="36"/>
      <c r="D188" s="193" t="s">
        <v>165</v>
      </c>
      <c r="E188" s="36"/>
      <c r="F188" s="194" t="s">
        <v>896</v>
      </c>
      <c r="G188" s="36"/>
      <c r="H188" s="36"/>
      <c r="I188" s="195"/>
      <c r="J188" s="36"/>
      <c r="K188" s="36"/>
      <c r="L188" s="39"/>
      <c r="M188" s="196"/>
      <c r="N188" s="197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6" t="s">
        <v>165</v>
      </c>
      <c r="AU188" s="16" t="s">
        <v>85</v>
      </c>
    </row>
    <row r="189" spans="1:65" s="2" customFormat="1" ht="11.25">
      <c r="A189" s="34"/>
      <c r="B189" s="35"/>
      <c r="C189" s="36"/>
      <c r="D189" s="198" t="s">
        <v>167</v>
      </c>
      <c r="E189" s="36"/>
      <c r="F189" s="199" t="s">
        <v>897</v>
      </c>
      <c r="G189" s="36"/>
      <c r="H189" s="36"/>
      <c r="I189" s="195"/>
      <c r="J189" s="36"/>
      <c r="K189" s="36"/>
      <c r="L189" s="39"/>
      <c r="M189" s="196"/>
      <c r="N189" s="197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6" t="s">
        <v>167</v>
      </c>
      <c r="AU189" s="16" t="s">
        <v>85</v>
      </c>
    </row>
    <row r="190" spans="1:65" s="2" customFormat="1" ht="39">
      <c r="A190" s="34"/>
      <c r="B190" s="35"/>
      <c r="C190" s="36"/>
      <c r="D190" s="193" t="s">
        <v>387</v>
      </c>
      <c r="E190" s="36"/>
      <c r="F190" s="221" t="s">
        <v>898</v>
      </c>
      <c r="G190" s="36"/>
      <c r="H190" s="36"/>
      <c r="I190" s="195"/>
      <c r="J190" s="36"/>
      <c r="K190" s="36"/>
      <c r="L190" s="39"/>
      <c r="M190" s="196"/>
      <c r="N190" s="197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6" t="s">
        <v>387</v>
      </c>
      <c r="AU190" s="16" t="s">
        <v>85</v>
      </c>
    </row>
    <row r="191" spans="1:65" s="13" customFormat="1" ht="11.25">
      <c r="B191" s="200"/>
      <c r="C191" s="201"/>
      <c r="D191" s="193" t="s">
        <v>169</v>
      </c>
      <c r="E191" s="202" t="s">
        <v>19</v>
      </c>
      <c r="F191" s="203" t="s">
        <v>1683</v>
      </c>
      <c r="G191" s="201"/>
      <c r="H191" s="204">
        <v>0.15</v>
      </c>
      <c r="I191" s="205"/>
      <c r="J191" s="201"/>
      <c r="K191" s="201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169</v>
      </c>
      <c r="AU191" s="210" t="s">
        <v>85</v>
      </c>
      <c r="AV191" s="13" t="s">
        <v>85</v>
      </c>
      <c r="AW191" s="13" t="s">
        <v>38</v>
      </c>
      <c r="AX191" s="13" t="s">
        <v>83</v>
      </c>
      <c r="AY191" s="210" t="s">
        <v>156</v>
      </c>
    </row>
    <row r="192" spans="1:65" s="12" customFormat="1" ht="22.9" customHeight="1">
      <c r="B192" s="164"/>
      <c r="C192" s="165"/>
      <c r="D192" s="166" t="s">
        <v>75</v>
      </c>
      <c r="E192" s="178" t="s">
        <v>163</v>
      </c>
      <c r="F192" s="178" t="s">
        <v>427</v>
      </c>
      <c r="G192" s="165"/>
      <c r="H192" s="165"/>
      <c r="I192" s="168"/>
      <c r="J192" s="179">
        <f>BK192</f>
        <v>0</v>
      </c>
      <c r="K192" s="165"/>
      <c r="L192" s="170"/>
      <c r="M192" s="171"/>
      <c r="N192" s="172"/>
      <c r="O192" s="172"/>
      <c r="P192" s="173">
        <f>SUM(P193:P205)</f>
        <v>0</v>
      </c>
      <c r="Q192" s="172"/>
      <c r="R192" s="173">
        <f>SUM(R193:R205)</f>
        <v>29.86356116</v>
      </c>
      <c r="S192" s="172"/>
      <c r="T192" s="174">
        <f>SUM(T193:T205)</f>
        <v>0</v>
      </c>
      <c r="AR192" s="175" t="s">
        <v>83</v>
      </c>
      <c r="AT192" s="176" t="s">
        <v>75</v>
      </c>
      <c r="AU192" s="176" t="s">
        <v>83</v>
      </c>
      <c r="AY192" s="175" t="s">
        <v>156</v>
      </c>
      <c r="BK192" s="177">
        <f>SUM(BK193:BK205)</f>
        <v>0</v>
      </c>
    </row>
    <row r="193" spans="1:65" s="2" customFormat="1" ht="21.75" customHeight="1">
      <c r="A193" s="34"/>
      <c r="B193" s="35"/>
      <c r="C193" s="180" t="s">
        <v>335</v>
      </c>
      <c r="D193" s="180" t="s">
        <v>158</v>
      </c>
      <c r="E193" s="181" t="s">
        <v>429</v>
      </c>
      <c r="F193" s="182" t="s">
        <v>430</v>
      </c>
      <c r="G193" s="183" t="s">
        <v>161</v>
      </c>
      <c r="H193" s="184">
        <v>2</v>
      </c>
      <c r="I193" s="185"/>
      <c r="J193" s="186">
        <f>ROUND(I193*H193,2)</f>
        <v>0</v>
      </c>
      <c r="K193" s="182" t="s">
        <v>162</v>
      </c>
      <c r="L193" s="39"/>
      <c r="M193" s="187" t="s">
        <v>19</v>
      </c>
      <c r="N193" s="188" t="s">
        <v>47</v>
      </c>
      <c r="O193" s="64"/>
      <c r="P193" s="189">
        <f>O193*H193</f>
        <v>0</v>
      </c>
      <c r="Q193" s="189">
        <v>0.18051</v>
      </c>
      <c r="R193" s="189">
        <f>Q193*H193</f>
        <v>0.36102000000000001</v>
      </c>
      <c r="S193" s="189">
        <v>0</v>
      </c>
      <c r="T193" s="19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1" t="s">
        <v>163</v>
      </c>
      <c r="AT193" s="191" t="s">
        <v>158</v>
      </c>
      <c r="AU193" s="191" t="s">
        <v>85</v>
      </c>
      <c r="AY193" s="16" t="s">
        <v>156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6" t="s">
        <v>83</v>
      </c>
      <c r="BK193" s="192">
        <f>ROUND(I193*H193,2)</f>
        <v>0</v>
      </c>
      <c r="BL193" s="16" t="s">
        <v>163</v>
      </c>
      <c r="BM193" s="191" t="s">
        <v>899</v>
      </c>
    </row>
    <row r="194" spans="1:65" s="2" customFormat="1" ht="11.25">
      <c r="A194" s="34"/>
      <c r="B194" s="35"/>
      <c r="C194" s="36"/>
      <c r="D194" s="193" t="s">
        <v>165</v>
      </c>
      <c r="E194" s="36"/>
      <c r="F194" s="194" t="s">
        <v>432</v>
      </c>
      <c r="G194" s="36"/>
      <c r="H194" s="36"/>
      <c r="I194" s="195"/>
      <c r="J194" s="36"/>
      <c r="K194" s="36"/>
      <c r="L194" s="39"/>
      <c r="M194" s="196"/>
      <c r="N194" s="197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6" t="s">
        <v>165</v>
      </c>
      <c r="AU194" s="16" t="s">
        <v>85</v>
      </c>
    </row>
    <row r="195" spans="1:65" s="2" customFormat="1" ht="11.25">
      <c r="A195" s="34"/>
      <c r="B195" s="35"/>
      <c r="C195" s="36"/>
      <c r="D195" s="198" t="s">
        <v>167</v>
      </c>
      <c r="E195" s="36"/>
      <c r="F195" s="199" t="s">
        <v>433</v>
      </c>
      <c r="G195" s="36"/>
      <c r="H195" s="36"/>
      <c r="I195" s="195"/>
      <c r="J195" s="36"/>
      <c r="K195" s="36"/>
      <c r="L195" s="39"/>
      <c r="M195" s="196"/>
      <c r="N195" s="197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6" t="s">
        <v>167</v>
      </c>
      <c r="AU195" s="16" t="s">
        <v>85</v>
      </c>
    </row>
    <row r="196" spans="1:65" s="13" customFormat="1" ht="11.25">
      <c r="B196" s="200"/>
      <c r="C196" s="201"/>
      <c r="D196" s="193" t="s">
        <v>169</v>
      </c>
      <c r="E196" s="202" t="s">
        <v>19</v>
      </c>
      <c r="F196" s="203" t="s">
        <v>1686</v>
      </c>
      <c r="G196" s="201"/>
      <c r="H196" s="204">
        <v>2</v>
      </c>
      <c r="I196" s="205"/>
      <c r="J196" s="201"/>
      <c r="K196" s="201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169</v>
      </c>
      <c r="AU196" s="210" t="s">
        <v>85</v>
      </c>
      <c r="AV196" s="13" t="s">
        <v>85</v>
      </c>
      <c r="AW196" s="13" t="s">
        <v>38</v>
      </c>
      <c r="AX196" s="13" t="s">
        <v>83</v>
      </c>
      <c r="AY196" s="210" t="s">
        <v>156</v>
      </c>
    </row>
    <row r="197" spans="1:65" s="2" customFormat="1" ht="16.5" customHeight="1">
      <c r="A197" s="34"/>
      <c r="B197" s="35"/>
      <c r="C197" s="180" t="s">
        <v>341</v>
      </c>
      <c r="D197" s="180" t="s">
        <v>158</v>
      </c>
      <c r="E197" s="181" t="s">
        <v>436</v>
      </c>
      <c r="F197" s="182" t="s">
        <v>437</v>
      </c>
      <c r="G197" s="183" t="s">
        <v>161</v>
      </c>
      <c r="H197" s="184">
        <v>8</v>
      </c>
      <c r="I197" s="185"/>
      <c r="J197" s="186">
        <f>ROUND(I197*H197,2)</f>
        <v>0</v>
      </c>
      <c r="K197" s="182" t="s">
        <v>162</v>
      </c>
      <c r="L197" s="39"/>
      <c r="M197" s="187" t="s">
        <v>19</v>
      </c>
      <c r="N197" s="188" t="s">
        <v>47</v>
      </c>
      <c r="O197" s="64"/>
      <c r="P197" s="189">
        <f>O197*H197</f>
        <v>0</v>
      </c>
      <c r="Q197" s="189">
        <v>2.256E-2</v>
      </c>
      <c r="R197" s="189">
        <f>Q197*H197</f>
        <v>0.18048</v>
      </c>
      <c r="S197" s="189">
        <v>0</v>
      </c>
      <c r="T197" s="19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1" t="s">
        <v>163</v>
      </c>
      <c r="AT197" s="191" t="s">
        <v>158</v>
      </c>
      <c r="AU197" s="191" t="s">
        <v>85</v>
      </c>
      <c r="AY197" s="16" t="s">
        <v>156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6" t="s">
        <v>83</v>
      </c>
      <c r="BK197" s="192">
        <f>ROUND(I197*H197,2)</f>
        <v>0</v>
      </c>
      <c r="BL197" s="16" t="s">
        <v>163</v>
      </c>
      <c r="BM197" s="191" t="s">
        <v>901</v>
      </c>
    </row>
    <row r="198" spans="1:65" s="2" customFormat="1" ht="19.5">
      <c r="A198" s="34"/>
      <c r="B198" s="35"/>
      <c r="C198" s="36"/>
      <c r="D198" s="193" t="s">
        <v>165</v>
      </c>
      <c r="E198" s="36"/>
      <c r="F198" s="194" t="s">
        <v>439</v>
      </c>
      <c r="G198" s="36"/>
      <c r="H198" s="36"/>
      <c r="I198" s="195"/>
      <c r="J198" s="36"/>
      <c r="K198" s="36"/>
      <c r="L198" s="39"/>
      <c r="M198" s="196"/>
      <c r="N198" s="197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6" t="s">
        <v>165</v>
      </c>
      <c r="AU198" s="16" t="s">
        <v>85</v>
      </c>
    </row>
    <row r="199" spans="1:65" s="2" customFormat="1" ht="11.25">
      <c r="A199" s="34"/>
      <c r="B199" s="35"/>
      <c r="C199" s="36"/>
      <c r="D199" s="198" t="s">
        <v>167</v>
      </c>
      <c r="E199" s="36"/>
      <c r="F199" s="199" t="s">
        <v>440</v>
      </c>
      <c r="G199" s="36"/>
      <c r="H199" s="36"/>
      <c r="I199" s="195"/>
      <c r="J199" s="36"/>
      <c r="K199" s="36"/>
      <c r="L199" s="39"/>
      <c r="M199" s="196"/>
      <c r="N199" s="197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6" t="s">
        <v>167</v>
      </c>
      <c r="AU199" s="16" t="s">
        <v>85</v>
      </c>
    </row>
    <row r="200" spans="1:65" s="13" customFormat="1" ht="11.25">
      <c r="B200" s="200"/>
      <c r="C200" s="201"/>
      <c r="D200" s="193" t="s">
        <v>169</v>
      </c>
      <c r="E200" s="202" t="s">
        <v>19</v>
      </c>
      <c r="F200" s="203" t="s">
        <v>902</v>
      </c>
      <c r="G200" s="201"/>
      <c r="H200" s="204">
        <v>8</v>
      </c>
      <c r="I200" s="205"/>
      <c r="J200" s="201"/>
      <c r="K200" s="201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169</v>
      </c>
      <c r="AU200" s="210" t="s">
        <v>85</v>
      </c>
      <c r="AV200" s="13" t="s">
        <v>85</v>
      </c>
      <c r="AW200" s="13" t="s">
        <v>38</v>
      </c>
      <c r="AX200" s="13" t="s">
        <v>83</v>
      </c>
      <c r="AY200" s="210" t="s">
        <v>156</v>
      </c>
    </row>
    <row r="201" spans="1:65" s="2" customFormat="1" ht="16.5" customHeight="1">
      <c r="A201" s="34"/>
      <c r="B201" s="35"/>
      <c r="C201" s="180" t="s">
        <v>348</v>
      </c>
      <c r="D201" s="180" t="s">
        <v>158</v>
      </c>
      <c r="E201" s="181" t="s">
        <v>443</v>
      </c>
      <c r="F201" s="182" t="s">
        <v>444</v>
      </c>
      <c r="G201" s="183" t="s">
        <v>195</v>
      </c>
      <c r="H201" s="184">
        <v>15.507999999999999</v>
      </c>
      <c r="I201" s="185"/>
      <c r="J201" s="186">
        <f>ROUND(I201*H201,2)</f>
        <v>0</v>
      </c>
      <c r="K201" s="182" t="s">
        <v>162</v>
      </c>
      <c r="L201" s="39"/>
      <c r="M201" s="187" t="s">
        <v>19</v>
      </c>
      <c r="N201" s="188" t="s">
        <v>47</v>
      </c>
      <c r="O201" s="64"/>
      <c r="P201" s="189">
        <f>O201*H201</f>
        <v>0</v>
      </c>
      <c r="Q201" s="189">
        <v>1.8907700000000001</v>
      </c>
      <c r="R201" s="189">
        <f>Q201*H201</f>
        <v>29.322061160000001</v>
      </c>
      <c r="S201" s="189">
        <v>0</v>
      </c>
      <c r="T201" s="19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1" t="s">
        <v>163</v>
      </c>
      <c r="AT201" s="191" t="s">
        <v>158</v>
      </c>
      <c r="AU201" s="191" t="s">
        <v>85</v>
      </c>
      <c r="AY201" s="16" t="s">
        <v>156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6" t="s">
        <v>83</v>
      </c>
      <c r="BK201" s="192">
        <f>ROUND(I201*H201,2)</f>
        <v>0</v>
      </c>
      <c r="BL201" s="16" t="s">
        <v>163</v>
      </c>
      <c r="BM201" s="191" t="s">
        <v>903</v>
      </c>
    </row>
    <row r="202" spans="1:65" s="2" customFormat="1" ht="11.25">
      <c r="A202" s="34"/>
      <c r="B202" s="35"/>
      <c r="C202" s="36"/>
      <c r="D202" s="193" t="s">
        <v>165</v>
      </c>
      <c r="E202" s="36"/>
      <c r="F202" s="194" t="s">
        <v>446</v>
      </c>
      <c r="G202" s="36"/>
      <c r="H202" s="36"/>
      <c r="I202" s="195"/>
      <c r="J202" s="36"/>
      <c r="K202" s="36"/>
      <c r="L202" s="39"/>
      <c r="M202" s="196"/>
      <c r="N202" s="197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6" t="s">
        <v>165</v>
      </c>
      <c r="AU202" s="16" t="s">
        <v>85</v>
      </c>
    </row>
    <row r="203" spans="1:65" s="2" customFormat="1" ht="11.25">
      <c r="A203" s="34"/>
      <c r="B203" s="35"/>
      <c r="C203" s="36"/>
      <c r="D203" s="198" t="s">
        <v>167</v>
      </c>
      <c r="E203" s="36"/>
      <c r="F203" s="199" t="s">
        <v>447</v>
      </c>
      <c r="G203" s="36"/>
      <c r="H203" s="36"/>
      <c r="I203" s="195"/>
      <c r="J203" s="36"/>
      <c r="K203" s="36"/>
      <c r="L203" s="39"/>
      <c r="M203" s="196"/>
      <c r="N203" s="197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6" t="s">
        <v>167</v>
      </c>
      <c r="AU203" s="16" t="s">
        <v>85</v>
      </c>
    </row>
    <row r="204" spans="1:65" s="13" customFormat="1" ht="11.25">
      <c r="B204" s="200"/>
      <c r="C204" s="201"/>
      <c r="D204" s="193" t="s">
        <v>169</v>
      </c>
      <c r="E204" s="202" t="s">
        <v>19</v>
      </c>
      <c r="F204" s="203" t="s">
        <v>1687</v>
      </c>
      <c r="G204" s="201"/>
      <c r="H204" s="204">
        <v>15.4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169</v>
      </c>
      <c r="AU204" s="210" t="s">
        <v>85</v>
      </c>
      <c r="AV204" s="13" t="s">
        <v>85</v>
      </c>
      <c r="AW204" s="13" t="s">
        <v>38</v>
      </c>
      <c r="AX204" s="13" t="s">
        <v>76</v>
      </c>
      <c r="AY204" s="210" t="s">
        <v>156</v>
      </c>
    </row>
    <row r="205" spans="1:65" s="13" customFormat="1" ht="11.25">
      <c r="B205" s="200"/>
      <c r="C205" s="201"/>
      <c r="D205" s="193" t="s">
        <v>169</v>
      </c>
      <c r="E205" s="202" t="s">
        <v>19</v>
      </c>
      <c r="F205" s="203" t="s">
        <v>1688</v>
      </c>
      <c r="G205" s="201"/>
      <c r="H205" s="204">
        <v>0.108</v>
      </c>
      <c r="I205" s="205"/>
      <c r="J205" s="201"/>
      <c r="K205" s="201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169</v>
      </c>
      <c r="AU205" s="210" t="s">
        <v>85</v>
      </c>
      <c r="AV205" s="13" t="s">
        <v>85</v>
      </c>
      <c r="AW205" s="13" t="s">
        <v>38</v>
      </c>
      <c r="AX205" s="13" t="s">
        <v>76</v>
      </c>
      <c r="AY205" s="210" t="s">
        <v>156</v>
      </c>
    </row>
    <row r="206" spans="1:65" s="12" customFormat="1" ht="22.9" customHeight="1">
      <c r="B206" s="164"/>
      <c r="C206" s="165"/>
      <c r="D206" s="166" t="s">
        <v>75</v>
      </c>
      <c r="E206" s="178" t="s">
        <v>192</v>
      </c>
      <c r="F206" s="178" t="s">
        <v>478</v>
      </c>
      <c r="G206" s="165"/>
      <c r="H206" s="165"/>
      <c r="I206" s="168"/>
      <c r="J206" s="179">
        <f>BK206</f>
        <v>0</v>
      </c>
      <c r="K206" s="165"/>
      <c r="L206" s="170"/>
      <c r="M206" s="171"/>
      <c r="N206" s="172"/>
      <c r="O206" s="172"/>
      <c r="P206" s="173">
        <f>SUM(P207:P213)</f>
        <v>0</v>
      </c>
      <c r="Q206" s="172"/>
      <c r="R206" s="173">
        <f>SUM(R207:R213)</f>
        <v>0.35389999999999999</v>
      </c>
      <c r="S206" s="172"/>
      <c r="T206" s="174">
        <f>SUM(T207:T213)</f>
        <v>0</v>
      </c>
      <c r="AR206" s="175" t="s">
        <v>83</v>
      </c>
      <c r="AT206" s="176" t="s">
        <v>75</v>
      </c>
      <c r="AU206" s="176" t="s">
        <v>83</v>
      </c>
      <c r="AY206" s="175" t="s">
        <v>156</v>
      </c>
      <c r="BK206" s="177">
        <f>SUM(BK207:BK213)</f>
        <v>0</v>
      </c>
    </row>
    <row r="207" spans="1:65" s="2" customFormat="1" ht="16.5" customHeight="1">
      <c r="A207" s="34"/>
      <c r="B207" s="35"/>
      <c r="C207" s="180" t="s">
        <v>354</v>
      </c>
      <c r="D207" s="180" t="s">
        <v>158</v>
      </c>
      <c r="E207" s="181" t="s">
        <v>480</v>
      </c>
      <c r="F207" s="182" t="s">
        <v>481</v>
      </c>
      <c r="G207" s="183" t="s">
        <v>161</v>
      </c>
      <c r="H207" s="184">
        <v>2</v>
      </c>
      <c r="I207" s="185"/>
      <c r="J207" s="186">
        <f>ROUND(I207*H207,2)</f>
        <v>0</v>
      </c>
      <c r="K207" s="182" t="s">
        <v>162</v>
      </c>
      <c r="L207" s="39"/>
      <c r="M207" s="187" t="s">
        <v>19</v>
      </c>
      <c r="N207" s="188" t="s">
        <v>47</v>
      </c>
      <c r="O207" s="64"/>
      <c r="P207" s="189">
        <f>O207*H207</f>
        <v>0</v>
      </c>
      <c r="Q207" s="189">
        <v>8.4250000000000005E-2</v>
      </c>
      <c r="R207" s="189">
        <f>Q207*H207</f>
        <v>0.16850000000000001</v>
      </c>
      <c r="S207" s="189">
        <v>0</v>
      </c>
      <c r="T207" s="19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1" t="s">
        <v>163</v>
      </c>
      <c r="AT207" s="191" t="s">
        <v>158</v>
      </c>
      <c r="AU207" s="191" t="s">
        <v>85</v>
      </c>
      <c r="AY207" s="16" t="s">
        <v>156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6" t="s">
        <v>83</v>
      </c>
      <c r="BK207" s="192">
        <f>ROUND(I207*H207,2)</f>
        <v>0</v>
      </c>
      <c r="BL207" s="16" t="s">
        <v>163</v>
      </c>
      <c r="BM207" s="191" t="s">
        <v>906</v>
      </c>
    </row>
    <row r="208" spans="1:65" s="2" customFormat="1" ht="29.25">
      <c r="A208" s="34"/>
      <c r="B208" s="35"/>
      <c r="C208" s="36"/>
      <c r="D208" s="193" t="s">
        <v>165</v>
      </c>
      <c r="E208" s="36"/>
      <c r="F208" s="194" t="s">
        <v>483</v>
      </c>
      <c r="G208" s="36"/>
      <c r="H208" s="36"/>
      <c r="I208" s="195"/>
      <c r="J208" s="36"/>
      <c r="K208" s="36"/>
      <c r="L208" s="39"/>
      <c r="M208" s="196"/>
      <c r="N208" s="197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6" t="s">
        <v>165</v>
      </c>
      <c r="AU208" s="16" t="s">
        <v>85</v>
      </c>
    </row>
    <row r="209" spans="1:65" s="2" customFormat="1" ht="11.25">
      <c r="A209" s="34"/>
      <c r="B209" s="35"/>
      <c r="C209" s="36"/>
      <c r="D209" s="198" t="s">
        <v>167</v>
      </c>
      <c r="E209" s="36"/>
      <c r="F209" s="199" t="s">
        <v>484</v>
      </c>
      <c r="G209" s="36"/>
      <c r="H209" s="36"/>
      <c r="I209" s="195"/>
      <c r="J209" s="36"/>
      <c r="K209" s="36"/>
      <c r="L209" s="39"/>
      <c r="M209" s="196"/>
      <c r="N209" s="197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6" t="s">
        <v>167</v>
      </c>
      <c r="AU209" s="16" t="s">
        <v>85</v>
      </c>
    </row>
    <row r="210" spans="1:65" s="13" customFormat="1" ht="11.25">
      <c r="B210" s="200"/>
      <c r="C210" s="201"/>
      <c r="D210" s="193" t="s">
        <v>169</v>
      </c>
      <c r="E210" s="202" t="s">
        <v>19</v>
      </c>
      <c r="F210" s="203" t="s">
        <v>1689</v>
      </c>
      <c r="G210" s="201"/>
      <c r="H210" s="204">
        <v>2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169</v>
      </c>
      <c r="AU210" s="210" t="s">
        <v>85</v>
      </c>
      <c r="AV210" s="13" t="s">
        <v>85</v>
      </c>
      <c r="AW210" s="13" t="s">
        <v>38</v>
      </c>
      <c r="AX210" s="13" t="s">
        <v>83</v>
      </c>
      <c r="AY210" s="210" t="s">
        <v>156</v>
      </c>
    </row>
    <row r="211" spans="1:65" s="2" customFormat="1" ht="16.5" customHeight="1">
      <c r="A211" s="34"/>
      <c r="B211" s="35"/>
      <c r="C211" s="211" t="s">
        <v>361</v>
      </c>
      <c r="D211" s="211" t="s">
        <v>336</v>
      </c>
      <c r="E211" s="212" t="s">
        <v>486</v>
      </c>
      <c r="F211" s="213" t="s">
        <v>487</v>
      </c>
      <c r="G211" s="214" t="s">
        <v>161</v>
      </c>
      <c r="H211" s="215">
        <v>2.06</v>
      </c>
      <c r="I211" s="216"/>
      <c r="J211" s="217">
        <f>ROUND(I211*H211,2)</f>
        <v>0</v>
      </c>
      <c r="K211" s="213" t="s">
        <v>162</v>
      </c>
      <c r="L211" s="218"/>
      <c r="M211" s="219" t="s">
        <v>19</v>
      </c>
      <c r="N211" s="220" t="s">
        <v>47</v>
      </c>
      <c r="O211" s="64"/>
      <c r="P211" s="189">
        <f>O211*H211</f>
        <v>0</v>
      </c>
      <c r="Q211" s="189">
        <v>0.09</v>
      </c>
      <c r="R211" s="189">
        <f>Q211*H211</f>
        <v>0.18540000000000001</v>
      </c>
      <c r="S211" s="189">
        <v>0</v>
      </c>
      <c r="T211" s="19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1" t="s">
        <v>214</v>
      </c>
      <c r="AT211" s="191" t="s">
        <v>336</v>
      </c>
      <c r="AU211" s="191" t="s">
        <v>85</v>
      </c>
      <c r="AY211" s="16" t="s">
        <v>156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6" t="s">
        <v>83</v>
      </c>
      <c r="BK211" s="192">
        <f>ROUND(I211*H211,2)</f>
        <v>0</v>
      </c>
      <c r="BL211" s="16" t="s">
        <v>163</v>
      </c>
      <c r="BM211" s="191" t="s">
        <v>907</v>
      </c>
    </row>
    <row r="212" spans="1:65" s="2" customFormat="1" ht="11.25">
      <c r="A212" s="34"/>
      <c r="B212" s="35"/>
      <c r="C212" s="36"/>
      <c r="D212" s="193" t="s">
        <v>165</v>
      </c>
      <c r="E212" s="36"/>
      <c r="F212" s="194" t="s">
        <v>487</v>
      </c>
      <c r="G212" s="36"/>
      <c r="H212" s="36"/>
      <c r="I212" s="195"/>
      <c r="J212" s="36"/>
      <c r="K212" s="36"/>
      <c r="L212" s="39"/>
      <c r="M212" s="196"/>
      <c r="N212" s="197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6" t="s">
        <v>165</v>
      </c>
      <c r="AU212" s="16" t="s">
        <v>85</v>
      </c>
    </row>
    <row r="213" spans="1:65" s="13" customFormat="1" ht="11.25">
      <c r="B213" s="200"/>
      <c r="C213" s="201"/>
      <c r="D213" s="193" t="s">
        <v>169</v>
      </c>
      <c r="E213" s="202" t="s">
        <v>19</v>
      </c>
      <c r="F213" s="203" t="s">
        <v>908</v>
      </c>
      <c r="G213" s="201"/>
      <c r="H213" s="204">
        <v>2.06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169</v>
      </c>
      <c r="AU213" s="210" t="s">
        <v>85</v>
      </c>
      <c r="AV213" s="13" t="s">
        <v>85</v>
      </c>
      <c r="AW213" s="13" t="s">
        <v>38</v>
      </c>
      <c r="AX213" s="13" t="s">
        <v>83</v>
      </c>
      <c r="AY213" s="210" t="s">
        <v>156</v>
      </c>
    </row>
    <row r="214" spans="1:65" s="12" customFormat="1" ht="22.9" customHeight="1">
      <c r="B214" s="164"/>
      <c r="C214" s="165"/>
      <c r="D214" s="166" t="s">
        <v>75</v>
      </c>
      <c r="E214" s="178" t="s">
        <v>214</v>
      </c>
      <c r="F214" s="178" t="s">
        <v>490</v>
      </c>
      <c r="G214" s="165"/>
      <c r="H214" s="165"/>
      <c r="I214" s="168"/>
      <c r="J214" s="179">
        <f>BK214</f>
        <v>0</v>
      </c>
      <c r="K214" s="165"/>
      <c r="L214" s="170"/>
      <c r="M214" s="171"/>
      <c r="N214" s="172"/>
      <c r="O214" s="172"/>
      <c r="P214" s="173">
        <f>SUM(P215:P244)</f>
        <v>0</v>
      </c>
      <c r="Q214" s="172"/>
      <c r="R214" s="173">
        <f>SUM(R215:R244)</f>
        <v>0.13539266</v>
      </c>
      <c r="S214" s="172"/>
      <c r="T214" s="174">
        <f>SUM(T215:T244)</f>
        <v>0</v>
      </c>
      <c r="AR214" s="175" t="s">
        <v>83</v>
      </c>
      <c r="AT214" s="176" t="s">
        <v>75</v>
      </c>
      <c r="AU214" s="176" t="s">
        <v>83</v>
      </c>
      <c r="AY214" s="175" t="s">
        <v>156</v>
      </c>
      <c r="BK214" s="177">
        <f>SUM(BK215:BK244)</f>
        <v>0</v>
      </c>
    </row>
    <row r="215" spans="1:65" s="2" customFormat="1" ht="16.5" customHeight="1">
      <c r="A215" s="34"/>
      <c r="B215" s="35"/>
      <c r="C215" s="180" t="s">
        <v>367</v>
      </c>
      <c r="D215" s="180" t="s">
        <v>158</v>
      </c>
      <c r="E215" s="181" t="s">
        <v>909</v>
      </c>
      <c r="F215" s="182" t="s">
        <v>910</v>
      </c>
      <c r="G215" s="183" t="s">
        <v>180</v>
      </c>
      <c r="H215" s="184">
        <v>173.2</v>
      </c>
      <c r="I215" s="185"/>
      <c r="J215" s="186">
        <f>ROUND(I215*H215,2)</f>
        <v>0</v>
      </c>
      <c r="K215" s="182" t="s">
        <v>162</v>
      </c>
      <c r="L215" s="39"/>
      <c r="M215" s="187" t="s">
        <v>19</v>
      </c>
      <c r="N215" s="188" t="s">
        <v>47</v>
      </c>
      <c r="O215" s="64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1" t="s">
        <v>163</v>
      </c>
      <c r="AT215" s="191" t="s">
        <v>158</v>
      </c>
      <c r="AU215" s="191" t="s">
        <v>85</v>
      </c>
      <c r="AY215" s="16" t="s">
        <v>156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6" t="s">
        <v>83</v>
      </c>
      <c r="BK215" s="192">
        <f>ROUND(I215*H215,2)</f>
        <v>0</v>
      </c>
      <c r="BL215" s="16" t="s">
        <v>163</v>
      </c>
      <c r="BM215" s="191" t="s">
        <v>911</v>
      </c>
    </row>
    <row r="216" spans="1:65" s="2" customFormat="1" ht="11.25">
      <c r="A216" s="34"/>
      <c r="B216" s="35"/>
      <c r="C216" s="36"/>
      <c r="D216" s="193" t="s">
        <v>165</v>
      </c>
      <c r="E216" s="36"/>
      <c r="F216" s="194" t="s">
        <v>912</v>
      </c>
      <c r="G216" s="36"/>
      <c r="H216" s="36"/>
      <c r="I216" s="195"/>
      <c r="J216" s="36"/>
      <c r="K216" s="36"/>
      <c r="L216" s="39"/>
      <c r="M216" s="196"/>
      <c r="N216" s="197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6" t="s">
        <v>165</v>
      </c>
      <c r="AU216" s="16" t="s">
        <v>85</v>
      </c>
    </row>
    <row r="217" spans="1:65" s="2" customFormat="1" ht="11.25">
      <c r="A217" s="34"/>
      <c r="B217" s="35"/>
      <c r="C217" s="36"/>
      <c r="D217" s="198" t="s">
        <v>167</v>
      </c>
      <c r="E217" s="36"/>
      <c r="F217" s="199" t="s">
        <v>913</v>
      </c>
      <c r="G217" s="36"/>
      <c r="H217" s="36"/>
      <c r="I217" s="195"/>
      <c r="J217" s="36"/>
      <c r="K217" s="36"/>
      <c r="L217" s="39"/>
      <c r="M217" s="196"/>
      <c r="N217" s="197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6" t="s">
        <v>167</v>
      </c>
      <c r="AU217" s="16" t="s">
        <v>85</v>
      </c>
    </row>
    <row r="218" spans="1:65" s="13" customFormat="1" ht="11.25">
      <c r="B218" s="200"/>
      <c r="C218" s="201"/>
      <c r="D218" s="193" t="s">
        <v>169</v>
      </c>
      <c r="E218" s="202" t="s">
        <v>19</v>
      </c>
      <c r="F218" s="203" t="s">
        <v>1690</v>
      </c>
      <c r="G218" s="201"/>
      <c r="H218" s="204">
        <v>169.2</v>
      </c>
      <c r="I218" s="205"/>
      <c r="J218" s="201"/>
      <c r="K218" s="201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169</v>
      </c>
      <c r="AU218" s="210" t="s">
        <v>85</v>
      </c>
      <c r="AV218" s="13" t="s">
        <v>85</v>
      </c>
      <c r="AW218" s="13" t="s">
        <v>38</v>
      </c>
      <c r="AX218" s="13" t="s">
        <v>76</v>
      </c>
      <c r="AY218" s="210" t="s">
        <v>156</v>
      </c>
    </row>
    <row r="219" spans="1:65" s="13" customFormat="1" ht="11.25">
      <c r="B219" s="200"/>
      <c r="C219" s="201"/>
      <c r="D219" s="193" t="s">
        <v>169</v>
      </c>
      <c r="E219" s="202" t="s">
        <v>19</v>
      </c>
      <c r="F219" s="203" t="s">
        <v>1691</v>
      </c>
      <c r="G219" s="201"/>
      <c r="H219" s="204">
        <v>4</v>
      </c>
      <c r="I219" s="205"/>
      <c r="J219" s="201"/>
      <c r="K219" s="201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169</v>
      </c>
      <c r="AU219" s="210" t="s">
        <v>85</v>
      </c>
      <c r="AV219" s="13" t="s">
        <v>85</v>
      </c>
      <c r="AW219" s="13" t="s">
        <v>38</v>
      </c>
      <c r="AX219" s="13" t="s">
        <v>76</v>
      </c>
      <c r="AY219" s="210" t="s">
        <v>156</v>
      </c>
    </row>
    <row r="220" spans="1:65" s="2" customFormat="1" ht="16.5" customHeight="1">
      <c r="A220" s="34"/>
      <c r="B220" s="35"/>
      <c r="C220" s="211" t="s">
        <v>374</v>
      </c>
      <c r="D220" s="211" t="s">
        <v>336</v>
      </c>
      <c r="E220" s="212" t="s">
        <v>916</v>
      </c>
      <c r="F220" s="213" t="s">
        <v>917</v>
      </c>
      <c r="G220" s="214" t="s">
        <v>180</v>
      </c>
      <c r="H220" s="215">
        <v>175.798</v>
      </c>
      <c r="I220" s="216"/>
      <c r="J220" s="217">
        <f>ROUND(I220*H220,2)</f>
        <v>0</v>
      </c>
      <c r="K220" s="213" t="s">
        <v>162</v>
      </c>
      <c r="L220" s="218"/>
      <c r="M220" s="219" t="s">
        <v>19</v>
      </c>
      <c r="N220" s="220" t="s">
        <v>47</v>
      </c>
      <c r="O220" s="64"/>
      <c r="P220" s="189">
        <f>O220*H220</f>
        <v>0</v>
      </c>
      <c r="Q220" s="189">
        <v>6.7000000000000002E-4</v>
      </c>
      <c r="R220" s="189">
        <f>Q220*H220</f>
        <v>0.11778466</v>
      </c>
      <c r="S220" s="189">
        <v>0</v>
      </c>
      <c r="T220" s="19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1" t="s">
        <v>214</v>
      </c>
      <c r="AT220" s="191" t="s">
        <v>336</v>
      </c>
      <c r="AU220" s="191" t="s">
        <v>85</v>
      </c>
      <c r="AY220" s="16" t="s">
        <v>156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6" t="s">
        <v>83</v>
      </c>
      <c r="BK220" s="192">
        <f>ROUND(I220*H220,2)</f>
        <v>0</v>
      </c>
      <c r="BL220" s="16" t="s">
        <v>163</v>
      </c>
      <c r="BM220" s="191" t="s">
        <v>918</v>
      </c>
    </row>
    <row r="221" spans="1:65" s="2" customFormat="1" ht="11.25">
      <c r="A221" s="34"/>
      <c r="B221" s="35"/>
      <c r="C221" s="36"/>
      <c r="D221" s="193" t="s">
        <v>165</v>
      </c>
      <c r="E221" s="36"/>
      <c r="F221" s="194" t="s">
        <v>917</v>
      </c>
      <c r="G221" s="36"/>
      <c r="H221" s="36"/>
      <c r="I221" s="195"/>
      <c r="J221" s="36"/>
      <c r="K221" s="36"/>
      <c r="L221" s="39"/>
      <c r="M221" s="196"/>
      <c r="N221" s="197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6" t="s">
        <v>165</v>
      </c>
      <c r="AU221" s="16" t="s">
        <v>85</v>
      </c>
    </row>
    <row r="222" spans="1:65" s="13" customFormat="1" ht="11.25">
      <c r="B222" s="200"/>
      <c r="C222" s="201"/>
      <c r="D222" s="193" t="s">
        <v>169</v>
      </c>
      <c r="E222" s="202" t="s">
        <v>19</v>
      </c>
      <c r="F222" s="203" t="s">
        <v>1692</v>
      </c>
      <c r="G222" s="201"/>
      <c r="H222" s="204">
        <v>175.798</v>
      </c>
      <c r="I222" s="205"/>
      <c r="J222" s="201"/>
      <c r="K222" s="201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169</v>
      </c>
      <c r="AU222" s="210" t="s">
        <v>85</v>
      </c>
      <c r="AV222" s="13" t="s">
        <v>85</v>
      </c>
      <c r="AW222" s="13" t="s">
        <v>38</v>
      </c>
      <c r="AX222" s="13" t="s">
        <v>83</v>
      </c>
      <c r="AY222" s="210" t="s">
        <v>156</v>
      </c>
    </row>
    <row r="223" spans="1:65" s="2" customFormat="1" ht="16.5" customHeight="1">
      <c r="A223" s="34"/>
      <c r="B223" s="35"/>
      <c r="C223" s="180" t="s">
        <v>381</v>
      </c>
      <c r="D223" s="180" t="s">
        <v>158</v>
      </c>
      <c r="E223" s="181" t="s">
        <v>920</v>
      </c>
      <c r="F223" s="182" t="s">
        <v>921</v>
      </c>
      <c r="G223" s="183" t="s">
        <v>417</v>
      </c>
      <c r="H223" s="184">
        <v>5</v>
      </c>
      <c r="I223" s="185"/>
      <c r="J223" s="186">
        <f>ROUND(I223*H223,2)</f>
        <v>0</v>
      </c>
      <c r="K223" s="182" t="s">
        <v>162</v>
      </c>
      <c r="L223" s="39"/>
      <c r="M223" s="187" t="s">
        <v>19</v>
      </c>
      <c r="N223" s="188" t="s">
        <v>47</v>
      </c>
      <c r="O223" s="64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1" t="s">
        <v>163</v>
      </c>
      <c r="AT223" s="191" t="s">
        <v>158</v>
      </c>
      <c r="AU223" s="191" t="s">
        <v>85</v>
      </c>
      <c r="AY223" s="16" t="s">
        <v>156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6" t="s">
        <v>83</v>
      </c>
      <c r="BK223" s="192">
        <f>ROUND(I223*H223,2)</f>
        <v>0</v>
      </c>
      <c r="BL223" s="16" t="s">
        <v>163</v>
      </c>
      <c r="BM223" s="191" t="s">
        <v>922</v>
      </c>
    </row>
    <row r="224" spans="1:65" s="2" customFormat="1" ht="19.5">
      <c r="A224" s="34"/>
      <c r="B224" s="35"/>
      <c r="C224" s="36"/>
      <c r="D224" s="193" t="s">
        <v>165</v>
      </c>
      <c r="E224" s="36"/>
      <c r="F224" s="194" t="s">
        <v>923</v>
      </c>
      <c r="G224" s="36"/>
      <c r="H224" s="36"/>
      <c r="I224" s="195"/>
      <c r="J224" s="36"/>
      <c r="K224" s="36"/>
      <c r="L224" s="39"/>
      <c r="M224" s="196"/>
      <c r="N224" s="197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6" t="s">
        <v>165</v>
      </c>
      <c r="AU224" s="16" t="s">
        <v>85</v>
      </c>
    </row>
    <row r="225" spans="1:65" s="2" customFormat="1" ht="11.25">
      <c r="A225" s="34"/>
      <c r="B225" s="35"/>
      <c r="C225" s="36"/>
      <c r="D225" s="198" t="s">
        <v>167</v>
      </c>
      <c r="E225" s="36"/>
      <c r="F225" s="199" t="s">
        <v>924</v>
      </c>
      <c r="G225" s="36"/>
      <c r="H225" s="36"/>
      <c r="I225" s="195"/>
      <c r="J225" s="36"/>
      <c r="K225" s="36"/>
      <c r="L225" s="39"/>
      <c r="M225" s="196"/>
      <c r="N225" s="197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6" t="s">
        <v>167</v>
      </c>
      <c r="AU225" s="16" t="s">
        <v>85</v>
      </c>
    </row>
    <row r="226" spans="1:65" s="13" customFormat="1" ht="11.25">
      <c r="B226" s="200"/>
      <c r="C226" s="201"/>
      <c r="D226" s="193" t="s">
        <v>169</v>
      </c>
      <c r="E226" s="202" t="s">
        <v>19</v>
      </c>
      <c r="F226" s="203" t="s">
        <v>1693</v>
      </c>
      <c r="G226" s="201"/>
      <c r="H226" s="204">
        <v>3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169</v>
      </c>
      <c r="AU226" s="210" t="s">
        <v>85</v>
      </c>
      <c r="AV226" s="13" t="s">
        <v>85</v>
      </c>
      <c r="AW226" s="13" t="s">
        <v>38</v>
      </c>
      <c r="AX226" s="13" t="s">
        <v>76</v>
      </c>
      <c r="AY226" s="210" t="s">
        <v>156</v>
      </c>
    </row>
    <row r="227" spans="1:65" s="13" customFormat="1" ht="11.25">
      <c r="B227" s="200"/>
      <c r="C227" s="201"/>
      <c r="D227" s="193" t="s">
        <v>169</v>
      </c>
      <c r="E227" s="202" t="s">
        <v>19</v>
      </c>
      <c r="F227" s="203" t="s">
        <v>1694</v>
      </c>
      <c r="G227" s="201"/>
      <c r="H227" s="204">
        <v>2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169</v>
      </c>
      <c r="AU227" s="210" t="s">
        <v>85</v>
      </c>
      <c r="AV227" s="13" t="s">
        <v>85</v>
      </c>
      <c r="AW227" s="13" t="s">
        <v>38</v>
      </c>
      <c r="AX227" s="13" t="s">
        <v>76</v>
      </c>
      <c r="AY227" s="210" t="s">
        <v>156</v>
      </c>
    </row>
    <row r="228" spans="1:65" s="2" customFormat="1" ht="16.5" customHeight="1">
      <c r="A228" s="34"/>
      <c r="B228" s="35"/>
      <c r="C228" s="211" t="s">
        <v>390</v>
      </c>
      <c r="D228" s="211" t="s">
        <v>336</v>
      </c>
      <c r="E228" s="212" t="s">
        <v>931</v>
      </c>
      <c r="F228" s="213" t="s">
        <v>932</v>
      </c>
      <c r="G228" s="214" t="s">
        <v>417</v>
      </c>
      <c r="H228" s="215">
        <v>3</v>
      </c>
      <c r="I228" s="216"/>
      <c r="J228" s="217">
        <f>ROUND(I228*H228,2)</f>
        <v>0</v>
      </c>
      <c r="K228" s="213" t="s">
        <v>162</v>
      </c>
      <c r="L228" s="218"/>
      <c r="M228" s="219" t="s">
        <v>19</v>
      </c>
      <c r="N228" s="220" t="s">
        <v>47</v>
      </c>
      <c r="O228" s="64"/>
      <c r="P228" s="189">
        <f>O228*H228</f>
        <v>0</v>
      </c>
      <c r="Q228" s="189">
        <v>3.6000000000000002E-4</v>
      </c>
      <c r="R228" s="189">
        <f>Q228*H228</f>
        <v>1.08E-3</v>
      </c>
      <c r="S228" s="189">
        <v>0</v>
      </c>
      <c r="T228" s="19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1" t="s">
        <v>214</v>
      </c>
      <c r="AT228" s="191" t="s">
        <v>336</v>
      </c>
      <c r="AU228" s="191" t="s">
        <v>85</v>
      </c>
      <c r="AY228" s="16" t="s">
        <v>156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6" t="s">
        <v>83</v>
      </c>
      <c r="BK228" s="192">
        <f>ROUND(I228*H228,2)</f>
        <v>0</v>
      </c>
      <c r="BL228" s="16" t="s">
        <v>163</v>
      </c>
      <c r="BM228" s="191" t="s">
        <v>933</v>
      </c>
    </row>
    <row r="229" spans="1:65" s="2" customFormat="1" ht="11.25">
      <c r="A229" s="34"/>
      <c r="B229" s="35"/>
      <c r="C229" s="36"/>
      <c r="D229" s="193" t="s">
        <v>165</v>
      </c>
      <c r="E229" s="36"/>
      <c r="F229" s="194" t="s">
        <v>932</v>
      </c>
      <c r="G229" s="36"/>
      <c r="H229" s="36"/>
      <c r="I229" s="195"/>
      <c r="J229" s="36"/>
      <c r="K229" s="36"/>
      <c r="L229" s="39"/>
      <c r="M229" s="196"/>
      <c r="N229" s="197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6" t="s">
        <v>165</v>
      </c>
      <c r="AU229" s="16" t="s">
        <v>85</v>
      </c>
    </row>
    <row r="230" spans="1:65" s="2" customFormat="1" ht="16.5" customHeight="1">
      <c r="A230" s="34"/>
      <c r="B230" s="35"/>
      <c r="C230" s="211" t="s">
        <v>397</v>
      </c>
      <c r="D230" s="211" t="s">
        <v>336</v>
      </c>
      <c r="E230" s="212" t="s">
        <v>937</v>
      </c>
      <c r="F230" s="213" t="s">
        <v>938</v>
      </c>
      <c r="G230" s="214" t="s">
        <v>417</v>
      </c>
      <c r="H230" s="215">
        <v>2</v>
      </c>
      <c r="I230" s="216"/>
      <c r="J230" s="217">
        <f>ROUND(I230*H230,2)</f>
        <v>0</v>
      </c>
      <c r="K230" s="213" t="s">
        <v>19</v>
      </c>
      <c r="L230" s="218"/>
      <c r="M230" s="219" t="s">
        <v>19</v>
      </c>
      <c r="N230" s="220" t="s">
        <v>47</v>
      </c>
      <c r="O230" s="64"/>
      <c r="P230" s="189">
        <f>O230*H230</f>
        <v>0</v>
      </c>
      <c r="Q230" s="189">
        <v>2.5999999999999998E-4</v>
      </c>
      <c r="R230" s="189">
        <f>Q230*H230</f>
        <v>5.1999999999999995E-4</v>
      </c>
      <c r="S230" s="189">
        <v>0</v>
      </c>
      <c r="T230" s="19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1" t="s">
        <v>214</v>
      </c>
      <c r="AT230" s="191" t="s">
        <v>336</v>
      </c>
      <c r="AU230" s="191" t="s">
        <v>85</v>
      </c>
      <c r="AY230" s="16" t="s">
        <v>156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6" t="s">
        <v>83</v>
      </c>
      <c r="BK230" s="192">
        <f>ROUND(I230*H230,2)</f>
        <v>0</v>
      </c>
      <c r="BL230" s="16" t="s">
        <v>163</v>
      </c>
      <c r="BM230" s="191" t="s">
        <v>939</v>
      </c>
    </row>
    <row r="231" spans="1:65" s="2" customFormat="1" ht="11.25">
      <c r="A231" s="34"/>
      <c r="B231" s="35"/>
      <c r="C231" s="36"/>
      <c r="D231" s="193" t="s">
        <v>165</v>
      </c>
      <c r="E231" s="36"/>
      <c r="F231" s="194" t="s">
        <v>938</v>
      </c>
      <c r="G231" s="36"/>
      <c r="H231" s="36"/>
      <c r="I231" s="195"/>
      <c r="J231" s="36"/>
      <c r="K231" s="36"/>
      <c r="L231" s="39"/>
      <c r="M231" s="196"/>
      <c r="N231" s="197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6" t="s">
        <v>165</v>
      </c>
      <c r="AU231" s="16" t="s">
        <v>85</v>
      </c>
    </row>
    <row r="232" spans="1:65" s="2" customFormat="1" ht="16.5" customHeight="1">
      <c r="A232" s="34"/>
      <c r="B232" s="35"/>
      <c r="C232" s="180" t="s">
        <v>403</v>
      </c>
      <c r="D232" s="180" t="s">
        <v>158</v>
      </c>
      <c r="E232" s="181" t="s">
        <v>964</v>
      </c>
      <c r="F232" s="182" t="s">
        <v>965</v>
      </c>
      <c r="G232" s="183" t="s">
        <v>417</v>
      </c>
      <c r="H232" s="184">
        <v>2</v>
      </c>
      <c r="I232" s="185"/>
      <c r="J232" s="186">
        <f>ROUND(I232*H232,2)</f>
        <v>0</v>
      </c>
      <c r="K232" s="182" t="s">
        <v>162</v>
      </c>
      <c r="L232" s="39"/>
      <c r="M232" s="187" t="s">
        <v>19</v>
      </c>
      <c r="N232" s="188" t="s">
        <v>47</v>
      </c>
      <c r="O232" s="64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1" t="s">
        <v>163</v>
      </c>
      <c r="AT232" s="191" t="s">
        <v>158</v>
      </c>
      <c r="AU232" s="191" t="s">
        <v>85</v>
      </c>
      <c r="AY232" s="16" t="s">
        <v>156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6" t="s">
        <v>83</v>
      </c>
      <c r="BK232" s="192">
        <f>ROUND(I232*H232,2)</f>
        <v>0</v>
      </c>
      <c r="BL232" s="16" t="s">
        <v>163</v>
      </c>
      <c r="BM232" s="191" t="s">
        <v>966</v>
      </c>
    </row>
    <row r="233" spans="1:65" s="2" customFormat="1" ht="11.25">
      <c r="A233" s="34"/>
      <c r="B233" s="35"/>
      <c r="C233" s="36"/>
      <c r="D233" s="193" t="s">
        <v>165</v>
      </c>
      <c r="E233" s="36"/>
      <c r="F233" s="194" t="s">
        <v>967</v>
      </c>
      <c r="G233" s="36"/>
      <c r="H233" s="36"/>
      <c r="I233" s="195"/>
      <c r="J233" s="36"/>
      <c r="K233" s="36"/>
      <c r="L233" s="39"/>
      <c r="M233" s="196"/>
      <c r="N233" s="197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6" t="s">
        <v>165</v>
      </c>
      <c r="AU233" s="16" t="s">
        <v>85</v>
      </c>
    </row>
    <row r="234" spans="1:65" s="2" customFormat="1" ht="11.25">
      <c r="A234" s="34"/>
      <c r="B234" s="35"/>
      <c r="C234" s="36"/>
      <c r="D234" s="198" t="s">
        <v>167</v>
      </c>
      <c r="E234" s="36"/>
      <c r="F234" s="199" t="s">
        <v>968</v>
      </c>
      <c r="G234" s="36"/>
      <c r="H234" s="36"/>
      <c r="I234" s="195"/>
      <c r="J234" s="36"/>
      <c r="K234" s="36"/>
      <c r="L234" s="39"/>
      <c r="M234" s="196"/>
      <c r="N234" s="197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6" t="s">
        <v>167</v>
      </c>
      <c r="AU234" s="16" t="s">
        <v>85</v>
      </c>
    </row>
    <row r="235" spans="1:65" s="13" customFormat="1" ht="11.25">
      <c r="B235" s="200"/>
      <c r="C235" s="201"/>
      <c r="D235" s="193" t="s">
        <v>169</v>
      </c>
      <c r="E235" s="202" t="s">
        <v>19</v>
      </c>
      <c r="F235" s="203" t="s">
        <v>1695</v>
      </c>
      <c r="G235" s="201"/>
      <c r="H235" s="204">
        <v>2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169</v>
      </c>
      <c r="AU235" s="210" t="s">
        <v>85</v>
      </c>
      <c r="AV235" s="13" t="s">
        <v>85</v>
      </c>
      <c r="AW235" s="13" t="s">
        <v>38</v>
      </c>
      <c r="AX235" s="13" t="s">
        <v>83</v>
      </c>
      <c r="AY235" s="210" t="s">
        <v>156</v>
      </c>
    </row>
    <row r="236" spans="1:65" s="2" customFormat="1" ht="16.5" customHeight="1">
      <c r="A236" s="34"/>
      <c r="B236" s="35"/>
      <c r="C236" s="211" t="s">
        <v>414</v>
      </c>
      <c r="D236" s="211" t="s">
        <v>336</v>
      </c>
      <c r="E236" s="212" t="s">
        <v>1696</v>
      </c>
      <c r="F236" s="213" t="s">
        <v>1697</v>
      </c>
      <c r="G236" s="214" t="s">
        <v>417</v>
      </c>
      <c r="H236" s="215">
        <v>2</v>
      </c>
      <c r="I236" s="216"/>
      <c r="J236" s="217">
        <f>ROUND(I236*H236,2)</f>
        <v>0</v>
      </c>
      <c r="K236" s="213" t="s">
        <v>162</v>
      </c>
      <c r="L236" s="218"/>
      <c r="M236" s="219" t="s">
        <v>19</v>
      </c>
      <c r="N236" s="220" t="s">
        <v>47</v>
      </c>
      <c r="O236" s="64"/>
      <c r="P236" s="189">
        <f>O236*H236</f>
        <v>0</v>
      </c>
      <c r="Q236" s="189">
        <v>2.1000000000000001E-4</v>
      </c>
      <c r="R236" s="189">
        <f>Q236*H236</f>
        <v>4.2000000000000002E-4</v>
      </c>
      <c r="S236" s="189">
        <v>0</v>
      </c>
      <c r="T236" s="19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1" t="s">
        <v>214</v>
      </c>
      <c r="AT236" s="191" t="s">
        <v>336</v>
      </c>
      <c r="AU236" s="191" t="s">
        <v>85</v>
      </c>
      <c r="AY236" s="16" t="s">
        <v>156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6" t="s">
        <v>83</v>
      </c>
      <c r="BK236" s="192">
        <f>ROUND(I236*H236,2)</f>
        <v>0</v>
      </c>
      <c r="BL236" s="16" t="s">
        <v>163</v>
      </c>
      <c r="BM236" s="191" t="s">
        <v>1698</v>
      </c>
    </row>
    <row r="237" spans="1:65" s="2" customFormat="1" ht="11.25">
      <c r="A237" s="34"/>
      <c r="B237" s="35"/>
      <c r="C237" s="36"/>
      <c r="D237" s="193" t="s">
        <v>165</v>
      </c>
      <c r="E237" s="36"/>
      <c r="F237" s="194" t="s">
        <v>1697</v>
      </c>
      <c r="G237" s="36"/>
      <c r="H237" s="36"/>
      <c r="I237" s="195"/>
      <c r="J237" s="36"/>
      <c r="K237" s="36"/>
      <c r="L237" s="39"/>
      <c r="M237" s="196"/>
      <c r="N237" s="197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6" t="s">
        <v>165</v>
      </c>
      <c r="AU237" s="16" t="s">
        <v>85</v>
      </c>
    </row>
    <row r="238" spans="1:65" s="2" customFormat="1" ht="16.5" customHeight="1">
      <c r="A238" s="34"/>
      <c r="B238" s="35"/>
      <c r="C238" s="180" t="s">
        <v>421</v>
      </c>
      <c r="D238" s="180" t="s">
        <v>158</v>
      </c>
      <c r="E238" s="181" t="s">
        <v>986</v>
      </c>
      <c r="F238" s="182" t="s">
        <v>987</v>
      </c>
      <c r="G238" s="183" t="s">
        <v>417</v>
      </c>
      <c r="H238" s="184">
        <v>3</v>
      </c>
      <c r="I238" s="185"/>
      <c r="J238" s="186">
        <f>ROUND(I238*H238,2)</f>
        <v>0</v>
      </c>
      <c r="K238" s="182" t="s">
        <v>19</v>
      </c>
      <c r="L238" s="39"/>
      <c r="M238" s="187" t="s">
        <v>19</v>
      </c>
      <c r="N238" s="188" t="s">
        <v>47</v>
      </c>
      <c r="O238" s="64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1" t="s">
        <v>163</v>
      </c>
      <c r="AT238" s="191" t="s">
        <v>158</v>
      </c>
      <c r="AU238" s="191" t="s">
        <v>85</v>
      </c>
      <c r="AY238" s="16" t="s">
        <v>156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6" t="s">
        <v>83</v>
      </c>
      <c r="BK238" s="192">
        <f>ROUND(I238*H238,2)</f>
        <v>0</v>
      </c>
      <c r="BL238" s="16" t="s">
        <v>163</v>
      </c>
      <c r="BM238" s="191" t="s">
        <v>988</v>
      </c>
    </row>
    <row r="239" spans="1:65" s="2" customFormat="1" ht="11.25">
      <c r="A239" s="34"/>
      <c r="B239" s="35"/>
      <c r="C239" s="36"/>
      <c r="D239" s="193" t="s">
        <v>165</v>
      </c>
      <c r="E239" s="36"/>
      <c r="F239" s="194" t="s">
        <v>987</v>
      </c>
      <c r="G239" s="36"/>
      <c r="H239" s="36"/>
      <c r="I239" s="195"/>
      <c r="J239" s="36"/>
      <c r="K239" s="36"/>
      <c r="L239" s="39"/>
      <c r="M239" s="196"/>
      <c r="N239" s="197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6" t="s">
        <v>165</v>
      </c>
      <c r="AU239" s="16" t="s">
        <v>85</v>
      </c>
    </row>
    <row r="240" spans="1:65" s="2" customFormat="1" ht="19.5">
      <c r="A240" s="34"/>
      <c r="B240" s="35"/>
      <c r="C240" s="36"/>
      <c r="D240" s="193" t="s">
        <v>387</v>
      </c>
      <c r="E240" s="36"/>
      <c r="F240" s="221" t="s">
        <v>989</v>
      </c>
      <c r="G240" s="36"/>
      <c r="H240" s="36"/>
      <c r="I240" s="195"/>
      <c r="J240" s="36"/>
      <c r="K240" s="36"/>
      <c r="L240" s="39"/>
      <c r="M240" s="196"/>
      <c r="N240" s="197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6" t="s">
        <v>387</v>
      </c>
      <c r="AU240" s="16" t="s">
        <v>85</v>
      </c>
    </row>
    <row r="241" spans="1:65" s="13" customFormat="1" ht="11.25">
      <c r="B241" s="200"/>
      <c r="C241" s="201"/>
      <c r="D241" s="193" t="s">
        <v>169</v>
      </c>
      <c r="E241" s="202" t="s">
        <v>19</v>
      </c>
      <c r="F241" s="203" t="s">
        <v>1699</v>
      </c>
      <c r="G241" s="201"/>
      <c r="H241" s="204">
        <v>3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169</v>
      </c>
      <c r="AU241" s="210" t="s">
        <v>85</v>
      </c>
      <c r="AV241" s="13" t="s">
        <v>85</v>
      </c>
      <c r="AW241" s="13" t="s">
        <v>38</v>
      </c>
      <c r="AX241" s="13" t="s">
        <v>83</v>
      </c>
      <c r="AY241" s="210" t="s">
        <v>156</v>
      </c>
    </row>
    <row r="242" spans="1:65" s="2" customFormat="1" ht="16.5" customHeight="1">
      <c r="A242" s="34"/>
      <c r="B242" s="35"/>
      <c r="C242" s="180" t="s">
        <v>428</v>
      </c>
      <c r="D242" s="180" t="s">
        <v>158</v>
      </c>
      <c r="E242" s="181" t="s">
        <v>998</v>
      </c>
      <c r="F242" s="182" t="s">
        <v>999</v>
      </c>
      <c r="G242" s="183" t="s">
        <v>180</v>
      </c>
      <c r="H242" s="184">
        <v>173.2</v>
      </c>
      <c r="I242" s="185"/>
      <c r="J242" s="186">
        <f>ROUND(I242*H242,2)</f>
        <v>0</v>
      </c>
      <c r="K242" s="182" t="s">
        <v>162</v>
      </c>
      <c r="L242" s="39"/>
      <c r="M242" s="187" t="s">
        <v>19</v>
      </c>
      <c r="N242" s="188" t="s">
        <v>47</v>
      </c>
      <c r="O242" s="64"/>
      <c r="P242" s="189">
        <f>O242*H242</f>
        <v>0</v>
      </c>
      <c r="Q242" s="189">
        <v>9.0000000000000006E-5</v>
      </c>
      <c r="R242" s="189">
        <f>Q242*H242</f>
        <v>1.5587999999999999E-2</v>
      </c>
      <c r="S242" s="189">
        <v>0</v>
      </c>
      <c r="T242" s="19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1" t="s">
        <v>163</v>
      </c>
      <c r="AT242" s="191" t="s">
        <v>158</v>
      </c>
      <c r="AU242" s="191" t="s">
        <v>85</v>
      </c>
      <c r="AY242" s="16" t="s">
        <v>156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6" t="s">
        <v>83</v>
      </c>
      <c r="BK242" s="192">
        <f>ROUND(I242*H242,2)</f>
        <v>0</v>
      </c>
      <c r="BL242" s="16" t="s">
        <v>163</v>
      </c>
      <c r="BM242" s="191" t="s">
        <v>1000</v>
      </c>
    </row>
    <row r="243" spans="1:65" s="2" customFormat="1" ht="11.25">
      <c r="A243" s="34"/>
      <c r="B243" s="35"/>
      <c r="C243" s="36"/>
      <c r="D243" s="193" t="s">
        <v>165</v>
      </c>
      <c r="E243" s="36"/>
      <c r="F243" s="194" t="s">
        <v>1001</v>
      </c>
      <c r="G243" s="36"/>
      <c r="H243" s="36"/>
      <c r="I243" s="195"/>
      <c r="J243" s="36"/>
      <c r="K243" s="36"/>
      <c r="L243" s="39"/>
      <c r="M243" s="196"/>
      <c r="N243" s="197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6" t="s">
        <v>165</v>
      </c>
      <c r="AU243" s="16" t="s">
        <v>85</v>
      </c>
    </row>
    <row r="244" spans="1:65" s="2" customFormat="1" ht="11.25">
      <c r="A244" s="34"/>
      <c r="B244" s="35"/>
      <c r="C244" s="36"/>
      <c r="D244" s="198" t="s">
        <v>167</v>
      </c>
      <c r="E244" s="36"/>
      <c r="F244" s="199" t="s">
        <v>1002</v>
      </c>
      <c r="G244" s="36"/>
      <c r="H244" s="36"/>
      <c r="I244" s="195"/>
      <c r="J244" s="36"/>
      <c r="K244" s="36"/>
      <c r="L244" s="39"/>
      <c r="M244" s="196"/>
      <c r="N244" s="197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6" t="s">
        <v>167</v>
      </c>
      <c r="AU244" s="16" t="s">
        <v>85</v>
      </c>
    </row>
    <row r="245" spans="1:65" s="12" customFormat="1" ht="22.9" customHeight="1">
      <c r="B245" s="164"/>
      <c r="C245" s="165"/>
      <c r="D245" s="166" t="s">
        <v>75</v>
      </c>
      <c r="E245" s="178" t="s">
        <v>759</v>
      </c>
      <c r="F245" s="178" t="s">
        <v>760</v>
      </c>
      <c r="G245" s="165"/>
      <c r="H245" s="165"/>
      <c r="I245" s="168"/>
      <c r="J245" s="179">
        <f>BK245</f>
        <v>0</v>
      </c>
      <c r="K245" s="165"/>
      <c r="L245" s="170"/>
      <c r="M245" s="171"/>
      <c r="N245" s="172"/>
      <c r="O245" s="172"/>
      <c r="P245" s="173">
        <f>SUM(P246:P266)</f>
        <v>0</v>
      </c>
      <c r="Q245" s="172"/>
      <c r="R245" s="173">
        <f>SUM(R246:R266)</f>
        <v>0</v>
      </c>
      <c r="S245" s="172"/>
      <c r="T245" s="174">
        <f>SUM(T246:T266)</f>
        <v>0</v>
      </c>
      <c r="AR245" s="175" t="s">
        <v>83</v>
      </c>
      <c r="AT245" s="176" t="s">
        <v>75</v>
      </c>
      <c r="AU245" s="176" t="s">
        <v>83</v>
      </c>
      <c r="AY245" s="175" t="s">
        <v>156</v>
      </c>
      <c r="BK245" s="177">
        <f>SUM(BK246:BK266)</f>
        <v>0</v>
      </c>
    </row>
    <row r="246" spans="1:65" s="2" customFormat="1" ht="16.5" customHeight="1">
      <c r="A246" s="34"/>
      <c r="B246" s="35"/>
      <c r="C246" s="180" t="s">
        <v>435</v>
      </c>
      <c r="D246" s="180" t="s">
        <v>158</v>
      </c>
      <c r="E246" s="181" t="s">
        <v>762</v>
      </c>
      <c r="F246" s="182" t="s">
        <v>763</v>
      </c>
      <c r="G246" s="183" t="s">
        <v>300</v>
      </c>
      <c r="H246" s="184">
        <v>0.65</v>
      </c>
      <c r="I246" s="185"/>
      <c r="J246" s="186">
        <f>ROUND(I246*H246,2)</f>
        <v>0</v>
      </c>
      <c r="K246" s="182" t="s">
        <v>162</v>
      </c>
      <c r="L246" s="39"/>
      <c r="M246" s="187" t="s">
        <v>19</v>
      </c>
      <c r="N246" s="188" t="s">
        <v>47</v>
      </c>
      <c r="O246" s="64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1" t="s">
        <v>163</v>
      </c>
      <c r="AT246" s="191" t="s">
        <v>158</v>
      </c>
      <c r="AU246" s="191" t="s">
        <v>85</v>
      </c>
      <c r="AY246" s="16" t="s">
        <v>156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6" t="s">
        <v>83</v>
      </c>
      <c r="BK246" s="192">
        <f>ROUND(I246*H246,2)</f>
        <v>0</v>
      </c>
      <c r="BL246" s="16" t="s">
        <v>163</v>
      </c>
      <c r="BM246" s="191" t="s">
        <v>1003</v>
      </c>
    </row>
    <row r="247" spans="1:65" s="2" customFormat="1" ht="11.25">
      <c r="A247" s="34"/>
      <c r="B247" s="35"/>
      <c r="C247" s="36"/>
      <c r="D247" s="193" t="s">
        <v>165</v>
      </c>
      <c r="E247" s="36"/>
      <c r="F247" s="194" t="s">
        <v>765</v>
      </c>
      <c r="G247" s="36"/>
      <c r="H247" s="36"/>
      <c r="I247" s="195"/>
      <c r="J247" s="36"/>
      <c r="K247" s="36"/>
      <c r="L247" s="39"/>
      <c r="M247" s="196"/>
      <c r="N247" s="197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6" t="s">
        <v>165</v>
      </c>
      <c r="AU247" s="16" t="s">
        <v>85</v>
      </c>
    </row>
    <row r="248" spans="1:65" s="2" customFormat="1" ht="11.25">
      <c r="A248" s="34"/>
      <c r="B248" s="35"/>
      <c r="C248" s="36"/>
      <c r="D248" s="198" t="s">
        <v>167</v>
      </c>
      <c r="E248" s="36"/>
      <c r="F248" s="199" t="s">
        <v>766</v>
      </c>
      <c r="G248" s="36"/>
      <c r="H248" s="36"/>
      <c r="I248" s="195"/>
      <c r="J248" s="36"/>
      <c r="K248" s="36"/>
      <c r="L248" s="39"/>
      <c r="M248" s="196"/>
      <c r="N248" s="197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6" t="s">
        <v>167</v>
      </c>
      <c r="AU248" s="16" t="s">
        <v>85</v>
      </c>
    </row>
    <row r="249" spans="1:65" s="13" customFormat="1" ht="11.25">
      <c r="B249" s="200"/>
      <c r="C249" s="201"/>
      <c r="D249" s="193" t="s">
        <v>169</v>
      </c>
      <c r="E249" s="202" t="s">
        <v>19</v>
      </c>
      <c r="F249" s="203" t="s">
        <v>1004</v>
      </c>
      <c r="G249" s="201"/>
      <c r="H249" s="204">
        <v>0.65</v>
      </c>
      <c r="I249" s="205"/>
      <c r="J249" s="201"/>
      <c r="K249" s="201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169</v>
      </c>
      <c r="AU249" s="210" t="s">
        <v>85</v>
      </c>
      <c r="AV249" s="13" t="s">
        <v>85</v>
      </c>
      <c r="AW249" s="13" t="s">
        <v>38</v>
      </c>
      <c r="AX249" s="13" t="s">
        <v>83</v>
      </c>
      <c r="AY249" s="210" t="s">
        <v>156</v>
      </c>
    </row>
    <row r="250" spans="1:65" s="2" customFormat="1" ht="16.5" customHeight="1">
      <c r="A250" s="34"/>
      <c r="B250" s="35"/>
      <c r="C250" s="180" t="s">
        <v>442</v>
      </c>
      <c r="D250" s="180" t="s">
        <v>158</v>
      </c>
      <c r="E250" s="181" t="s">
        <v>770</v>
      </c>
      <c r="F250" s="182" t="s">
        <v>771</v>
      </c>
      <c r="G250" s="183" t="s">
        <v>300</v>
      </c>
      <c r="H250" s="184">
        <v>4.55</v>
      </c>
      <c r="I250" s="185"/>
      <c r="J250" s="186">
        <f>ROUND(I250*H250,2)</f>
        <v>0</v>
      </c>
      <c r="K250" s="182" t="s">
        <v>162</v>
      </c>
      <c r="L250" s="39"/>
      <c r="M250" s="187" t="s">
        <v>19</v>
      </c>
      <c r="N250" s="188" t="s">
        <v>47</v>
      </c>
      <c r="O250" s="64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1" t="s">
        <v>163</v>
      </c>
      <c r="AT250" s="191" t="s">
        <v>158</v>
      </c>
      <c r="AU250" s="191" t="s">
        <v>85</v>
      </c>
      <c r="AY250" s="16" t="s">
        <v>156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6" t="s">
        <v>83</v>
      </c>
      <c r="BK250" s="192">
        <f>ROUND(I250*H250,2)</f>
        <v>0</v>
      </c>
      <c r="BL250" s="16" t="s">
        <v>163</v>
      </c>
      <c r="BM250" s="191" t="s">
        <v>1005</v>
      </c>
    </row>
    <row r="251" spans="1:65" s="2" customFormat="1" ht="11.25">
      <c r="A251" s="34"/>
      <c r="B251" s="35"/>
      <c r="C251" s="36"/>
      <c r="D251" s="193" t="s">
        <v>165</v>
      </c>
      <c r="E251" s="36"/>
      <c r="F251" s="194" t="s">
        <v>773</v>
      </c>
      <c r="G251" s="36"/>
      <c r="H251" s="36"/>
      <c r="I251" s="195"/>
      <c r="J251" s="36"/>
      <c r="K251" s="36"/>
      <c r="L251" s="39"/>
      <c r="M251" s="196"/>
      <c r="N251" s="197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6" t="s">
        <v>165</v>
      </c>
      <c r="AU251" s="16" t="s">
        <v>85</v>
      </c>
    </row>
    <row r="252" spans="1:65" s="2" customFormat="1" ht="11.25">
      <c r="A252" s="34"/>
      <c r="B252" s="35"/>
      <c r="C252" s="36"/>
      <c r="D252" s="198" t="s">
        <v>167</v>
      </c>
      <c r="E252" s="36"/>
      <c r="F252" s="199" t="s">
        <v>774</v>
      </c>
      <c r="G252" s="36"/>
      <c r="H252" s="36"/>
      <c r="I252" s="195"/>
      <c r="J252" s="36"/>
      <c r="K252" s="36"/>
      <c r="L252" s="39"/>
      <c r="M252" s="196"/>
      <c r="N252" s="197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6" t="s">
        <v>167</v>
      </c>
      <c r="AU252" s="16" t="s">
        <v>85</v>
      </c>
    </row>
    <row r="253" spans="1:65" s="13" customFormat="1" ht="11.25">
      <c r="B253" s="200"/>
      <c r="C253" s="201"/>
      <c r="D253" s="193" t="s">
        <v>169</v>
      </c>
      <c r="E253" s="202" t="s">
        <v>19</v>
      </c>
      <c r="F253" s="203" t="s">
        <v>1006</v>
      </c>
      <c r="G253" s="201"/>
      <c r="H253" s="204">
        <v>4.55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169</v>
      </c>
      <c r="AU253" s="210" t="s">
        <v>85</v>
      </c>
      <c r="AV253" s="13" t="s">
        <v>85</v>
      </c>
      <c r="AW253" s="13" t="s">
        <v>38</v>
      </c>
      <c r="AX253" s="13" t="s">
        <v>83</v>
      </c>
      <c r="AY253" s="210" t="s">
        <v>156</v>
      </c>
    </row>
    <row r="254" spans="1:65" s="2" customFormat="1" ht="16.5" customHeight="1">
      <c r="A254" s="34"/>
      <c r="B254" s="35"/>
      <c r="C254" s="180" t="s">
        <v>450</v>
      </c>
      <c r="D254" s="180" t="s">
        <v>158</v>
      </c>
      <c r="E254" s="181" t="s">
        <v>777</v>
      </c>
      <c r="F254" s="182" t="s">
        <v>778</v>
      </c>
      <c r="G254" s="183" t="s">
        <v>300</v>
      </c>
      <c r="H254" s="184">
        <v>0.52</v>
      </c>
      <c r="I254" s="185"/>
      <c r="J254" s="186">
        <f>ROUND(I254*H254,2)</f>
        <v>0</v>
      </c>
      <c r="K254" s="182" t="s">
        <v>162</v>
      </c>
      <c r="L254" s="39"/>
      <c r="M254" s="187" t="s">
        <v>19</v>
      </c>
      <c r="N254" s="188" t="s">
        <v>47</v>
      </c>
      <c r="O254" s="64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1" t="s">
        <v>163</v>
      </c>
      <c r="AT254" s="191" t="s">
        <v>158</v>
      </c>
      <c r="AU254" s="191" t="s">
        <v>85</v>
      </c>
      <c r="AY254" s="16" t="s">
        <v>156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6" t="s">
        <v>83</v>
      </c>
      <c r="BK254" s="192">
        <f>ROUND(I254*H254,2)</f>
        <v>0</v>
      </c>
      <c r="BL254" s="16" t="s">
        <v>163</v>
      </c>
      <c r="BM254" s="191" t="s">
        <v>1007</v>
      </c>
    </row>
    <row r="255" spans="1:65" s="2" customFormat="1" ht="11.25">
      <c r="A255" s="34"/>
      <c r="B255" s="35"/>
      <c r="C255" s="36"/>
      <c r="D255" s="193" t="s">
        <v>165</v>
      </c>
      <c r="E255" s="36"/>
      <c r="F255" s="194" t="s">
        <v>780</v>
      </c>
      <c r="G255" s="36"/>
      <c r="H255" s="36"/>
      <c r="I255" s="195"/>
      <c r="J255" s="36"/>
      <c r="K255" s="36"/>
      <c r="L255" s="39"/>
      <c r="M255" s="196"/>
      <c r="N255" s="197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6" t="s">
        <v>165</v>
      </c>
      <c r="AU255" s="16" t="s">
        <v>85</v>
      </c>
    </row>
    <row r="256" spans="1:65" s="2" customFormat="1" ht="11.25">
      <c r="A256" s="34"/>
      <c r="B256" s="35"/>
      <c r="C256" s="36"/>
      <c r="D256" s="198" t="s">
        <v>167</v>
      </c>
      <c r="E256" s="36"/>
      <c r="F256" s="199" t="s">
        <v>781</v>
      </c>
      <c r="G256" s="36"/>
      <c r="H256" s="36"/>
      <c r="I256" s="195"/>
      <c r="J256" s="36"/>
      <c r="K256" s="36"/>
      <c r="L256" s="39"/>
      <c r="M256" s="196"/>
      <c r="N256" s="197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6" t="s">
        <v>167</v>
      </c>
      <c r="AU256" s="16" t="s">
        <v>85</v>
      </c>
    </row>
    <row r="257" spans="1:65" s="13" customFormat="1" ht="11.25">
      <c r="B257" s="200"/>
      <c r="C257" s="201"/>
      <c r="D257" s="193" t="s">
        <v>169</v>
      </c>
      <c r="E257" s="202" t="s">
        <v>19</v>
      </c>
      <c r="F257" s="203" t="s">
        <v>1008</v>
      </c>
      <c r="G257" s="201"/>
      <c r="H257" s="204">
        <v>0.52</v>
      </c>
      <c r="I257" s="205"/>
      <c r="J257" s="201"/>
      <c r="K257" s="201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169</v>
      </c>
      <c r="AU257" s="210" t="s">
        <v>85</v>
      </c>
      <c r="AV257" s="13" t="s">
        <v>85</v>
      </c>
      <c r="AW257" s="13" t="s">
        <v>38</v>
      </c>
      <c r="AX257" s="13" t="s">
        <v>83</v>
      </c>
      <c r="AY257" s="210" t="s">
        <v>156</v>
      </c>
    </row>
    <row r="258" spans="1:65" s="2" customFormat="1" ht="16.5" customHeight="1">
      <c r="A258" s="34"/>
      <c r="B258" s="35"/>
      <c r="C258" s="180" t="s">
        <v>457</v>
      </c>
      <c r="D258" s="180" t="s">
        <v>158</v>
      </c>
      <c r="E258" s="181" t="s">
        <v>784</v>
      </c>
      <c r="F258" s="182" t="s">
        <v>785</v>
      </c>
      <c r="G258" s="183" t="s">
        <v>300</v>
      </c>
      <c r="H258" s="184">
        <v>3.64</v>
      </c>
      <c r="I258" s="185"/>
      <c r="J258" s="186">
        <f>ROUND(I258*H258,2)</f>
        <v>0</v>
      </c>
      <c r="K258" s="182" t="s">
        <v>162</v>
      </c>
      <c r="L258" s="39"/>
      <c r="M258" s="187" t="s">
        <v>19</v>
      </c>
      <c r="N258" s="188" t="s">
        <v>47</v>
      </c>
      <c r="O258" s="64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1" t="s">
        <v>163</v>
      </c>
      <c r="AT258" s="191" t="s">
        <v>158</v>
      </c>
      <c r="AU258" s="191" t="s">
        <v>85</v>
      </c>
      <c r="AY258" s="16" t="s">
        <v>156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6" t="s">
        <v>83</v>
      </c>
      <c r="BK258" s="192">
        <f>ROUND(I258*H258,2)</f>
        <v>0</v>
      </c>
      <c r="BL258" s="16" t="s">
        <v>163</v>
      </c>
      <c r="BM258" s="191" t="s">
        <v>1009</v>
      </c>
    </row>
    <row r="259" spans="1:65" s="2" customFormat="1" ht="11.25">
      <c r="A259" s="34"/>
      <c r="B259" s="35"/>
      <c r="C259" s="36"/>
      <c r="D259" s="193" t="s">
        <v>165</v>
      </c>
      <c r="E259" s="36"/>
      <c r="F259" s="194" t="s">
        <v>773</v>
      </c>
      <c r="G259" s="36"/>
      <c r="H259" s="36"/>
      <c r="I259" s="195"/>
      <c r="J259" s="36"/>
      <c r="K259" s="36"/>
      <c r="L259" s="39"/>
      <c r="M259" s="196"/>
      <c r="N259" s="197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6" t="s">
        <v>165</v>
      </c>
      <c r="AU259" s="16" t="s">
        <v>85</v>
      </c>
    </row>
    <row r="260" spans="1:65" s="2" customFormat="1" ht="11.25">
      <c r="A260" s="34"/>
      <c r="B260" s="35"/>
      <c r="C260" s="36"/>
      <c r="D260" s="198" t="s">
        <v>167</v>
      </c>
      <c r="E260" s="36"/>
      <c r="F260" s="199" t="s">
        <v>787</v>
      </c>
      <c r="G260" s="36"/>
      <c r="H260" s="36"/>
      <c r="I260" s="195"/>
      <c r="J260" s="36"/>
      <c r="K260" s="36"/>
      <c r="L260" s="39"/>
      <c r="M260" s="196"/>
      <c r="N260" s="197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6" t="s">
        <v>167</v>
      </c>
      <c r="AU260" s="16" t="s">
        <v>85</v>
      </c>
    </row>
    <row r="261" spans="1:65" s="13" customFormat="1" ht="11.25">
      <c r="B261" s="200"/>
      <c r="C261" s="201"/>
      <c r="D261" s="193" t="s">
        <v>169</v>
      </c>
      <c r="E261" s="202" t="s">
        <v>19</v>
      </c>
      <c r="F261" s="203" t="s">
        <v>1010</v>
      </c>
      <c r="G261" s="201"/>
      <c r="H261" s="204">
        <v>3.64</v>
      </c>
      <c r="I261" s="205"/>
      <c r="J261" s="201"/>
      <c r="K261" s="201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169</v>
      </c>
      <c r="AU261" s="210" t="s">
        <v>85</v>
      </c>
      <c r="AV261" s="13" t="s">
        <v>85</v>
      </c>
      <c r="AW261" s="13" t="s">
        <v>38</v>
      </c>
      <c r="AX261" s="13" t="s">
        <v>83</v>
      </c>
      <c r="AY261" s="210" t="s">
        <v>156</v>
      </c>
    </row>
    <row r="262" spans="1:65" s="2" customFormat="1" ht="21.75" customHeight="1">
      <c r="A262" s="34"/>
      <c r="B262" s="35"/>
      <c r="C262" s="180" t="s">
        <v>464</v>
      </c>
      <c r="D262" s="180" t="s">
        <v>158</v>
      </c>
      <c r="E262" s="181" t="s">
        <v>790</v>
      </c>
      <c r="F262" s="182" t="s">
        <v>791</v>
      </c>
      <c r="G262" s="183" t="s">
        <v>300</v>
      </c>
      <c r="H262" s="184">
        <v>1.17</v>
      </c>
      <c r="I262" s="185"/>
      <c r="J262" s="186">
        <f>ROUND(I262*H262,2)</f>
        <v>0</v>
      </c>
      <c r="K262" s="182" t="s">
        <v>162</v>
      </c>
      <c r="L262" s="39"/>
      <c r="M262" s="187" t="s">
        <v>19</v>
      </c>
      <c r="N262" s="188" t="s">
        <v>47</v>
      </c>
      <c r="O262" s="64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1" t="s">
        <v>163</v>
      </c>
      <c r="AT262" s="191" t="s">
        <v>158</v>
      </c>
      <c r="AU262" s="191" t="s">
        <v>85</v>
      </c>
      <c r="AY262" s="16" t="s">
        <v>156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6" t="s">
        <v>83</v>
      </c>
      <c r="BK262" s="192">
        <f>ROUND(I262*H262,2)</f>
        <v>0</v>
      </c>
      <c r="BL262" s="16" t="s">
        <v>163</v>
      </c>
      <c r="BM262" s="191" t="s">
        <v>1011</v>
      </c>
    </row>
    <row r="263" spans="1:65" s="2" customFormat="1" ht="11.25">
      <c r="A263" s="34"/>
      <c r="B263" s="35"/>
      <c r="C263" s="36"/>
      <c r="D263" s="193" t="s">
        <v>165</v>
      </c>
      <c r="E263" s="36"/>
      <c r="F263" s="194" t="s">
        <v>793</v>
      </c>
      <c r="G263" s="36"/>
      <c r="H263" s="36"/>
      <c r="I263" s="195"/>
      <c r="J263" s="36"/>
      <c r="K263" s="36"/>
      <c r="L263" s="39"/>
      <c r="M263" s="196"/>
      <c r="N263" s="197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6" t="s">
        <v>165</v>
      </c>
      <c r="AU263" s="16" t="s">
        <v>85</v>
      </c>
    </row>
    <row r="264" spans="1:65" s="2" customFormat="1" ht="11.25">
      <c r="A264" s="34"/>
      <c r="B264" s="35"/>
      <c r="C264" s="36"/>
      <c r="D264" s="198" t="s">
        <v>167</v>
      </c>
      <c r="E264" s="36"/>
      <c r="F264" s="199" t="s">
        <v>794</v>
      </c>
      <c r="G264" s="36"/>
      <c r="H264" s="36"/>
      <c r="I264" s="195"/>
      <c r="J264" s="36"/>
      <c r="K264" s="36"/>
      <c r="L264" s="39"/>
      <c r="M264" s="196"/>
      <c r="N264" s="197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6" t="s">
        <v>167</v>
      </c>
      <c r="AU264" s="16" t="s">
        <v>85</v>
      </c>
    </row>
    <row r="265" spans="1:65" s="13" customFormat="1" ht="11.25">
      <c r="B265" s="200"/>
      <c r="C265" s="201"/>
      <c r="D265" s="193" t="s">
        <v>169</v>
      </c>
      <c r="E265" s="202" t="s">
        <v>19</v>
      </c>
      <c r="F265" s="203" t="s">
        <v>1004</v>
      </c>
      <c r="G265" s="201"/>
      <c r="H265" s="204">
        <v>0.65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169</v>
      </c>
      <c r="AU265" s="210" t="s">
        <v>85</v>
      </c>
      <c r="AV265" s="13" t="s">
        <v>85</v>
      </c>
      <c r="AW265" s="13" t="s">
        <v>38</v>
      </c>
      <c r="AX265" s="13" t="s">
        <v>76</v>
      </c>
      <c r="AY265" s="210" t="s">
        <v>156</v>
      </c>
    </row>
    <row r="266" spans="1:65" s="13" customFormat="1" ht="11.25">
      <c r="B266" s="200"/>
      <c r="C266" s="201"/>
      <c r="D266" s="193" t="s">
        <v>169</v>
      </c>
      <c r="E266" s="202" t="s">
        <v>19</v>
      </c>
      <c r="F266" s="203" t="s">
        <v>1008</v>
      </c>
      <c r="G266" s="201"/>
      <c r="H266" s="204">
        <v>0.52</v>
      </c>
      <c r="I266" s="205"/>
      <c r="J266" s="201"/>
      <c r="K266" s="201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169</v>
      </c>
      <c r="AU266" s="210" t="s">
        <v>85</v>
      </c>
      <c r="AV266" s="13" t="s">
        <v>85</v>
      </c>
      <c r="AW266" s="13" t="s">
        <v>38</v>
      </c>
      <c r="AX266" s="13" t="s">
        <v>76</v>
      </c>
      <c r="AY266" s="210" t="s">
        <v>156</v>
      </c>
    </row>
    <row r="267" spans="1:65" s="12" customFormat="1" ht="22.9" customHeight="1">
      <c r="B267" s="164"/>
      <c r="C267" s="165"/>
      <c r="D267" s="166" t="s">
        <v>75</v>
      </c>
      <c r="E267" s="178" t="s">
        <v>795</v>
      </c>
      <c r="F267" s="178" t="s">
        <v>796</v>
      </c>
      <c r="G267" s="165"/>
      <c r="H267" s="165"/>
      <c r="I267" s="168"/>
      <c r="J267" s="179">
        <f>BK267</f>
        <v>0</v>
      </c>
      <c r="K267" s="165"/>
      <c r="L267" s="170"/>
      <c r="M267" s="171"/>
      <c r="N267" s="172"/>
      <c r="O267" s="172"/>
      <c r="P267" s="173">
        <f>SUM(P268:P273)</f>
        <v>0</v>
      </c>
      <c r="Q267" s="172"/>
      <c r="R267" s="173">
        <f>SUM(R268:R273)</f>
        <v>0</v>
      </c>
      <c r="S267" s="172"/>
      <c r="T267" s="174">
        <f>SUM(T268:T273)</f>
        <v>0</v>
      </c>
      <c r="AR267" s="175" t="s">
        <v>83</v>
      </c>
      <c r="AT267" s="176" t="s">
        <v>75</v>
      </c>
      <c r="AU267" s="176" t="s">
        <v>83</v>
      </c>
      <c r="AY267" s="175" t="s">
        <v>156</v>
      </c>
      <c r="BK267" s="177">
        <f>SUM(BK268:BK273)</f>
        <v>0</v>
      </c>
    </row>
    <row r="268" spans="1:65" s="2" customFormat="1" ht="16.5" customHeight="1">
      <c r="A268" s="34"/>
      <c r="B268" s="35"/>
      <c r="C268" s="180" t="s">
        <v>471</v>
      </c>
      <c r="D268" s="180" t="s">
        <v>158</v>
      </c>
      <c r="E268" s="181" t="s">
        <v>798</v>
      </c>
      <c r="F268" s="182" t="s">
        <v>799</v>
      </c>
      <c r="G268" s="183" t="s">
        <v>300</v>
      </c>
      <c r="H268" s="184">
        <v>1.9279999999999999</v>
      </c>
      <c r="I268" s="185"/>
      <c r="J268" s="186">
        <f>ROUND(I268*H268,2)</f>
        <v>0</v>
      </c>
      <c r="K268" s="182" t="s">
        <v>162</v>
      </c>
      <c r="L268" s="39"/>
      <c r="M268" s="187" t="s">
        <v>19</v>
      </c>
      <c r="N268" s="188" t="s">
        <v>47</v>
      </c>
      <c r="O268" s="64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1" t="s">
        <v>163</v>
      </c>
      <c r="AT268" s="191" t="s">
        <v>158</v>
      </c>
      <c r="AU268" s="191" t="s">
        <v>85</v>
      </c>
      <c r="AY268" s="16" t="s">
        <v>156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6" t="s">
        <v>83</v>
      </c>
      <c r="BK268" s="192">
        <f>ROUND(I268*H268,2)</f>
        <v>0</v>
      </c>
      <c r="BL268" s="16" t="s">
        <v>163</v>
      </c>
      <c r="BM268" s="191" t="s">
        <v>1012</v>
      </c>
    </row>
    <row r="269" spans="1:65" s="2" customFormat="1" ht="19.5">
      <c r="A269" s="34"/>
      <c r="B269" s="35"/>
      <c r="C269" s="36"/>
      <c r="D269" s="193" t="s">
        <v>165</v>
      </c>
      <c r="E269" s="36"/>
      <c r="F269" s="194" t="s">
        <v>801</v>
      </c>
      <c r="G269" s="36"/>
      <c r="H269" s="36"/>
      <c r="I269" s="195"/>
      <c r="J269" s="36"/>
      <c r="K269" s="36"/>
      <c r="L269" s="39"/>
      <c r="M269" s="196"/>
      <c r="N269" s="197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6" t="s">
        <v>165</v>
      </c>
      <c r="AU269" s="16" t="s">
        <v>85</v>
      </c>
    </row>
    <row r="270" spans="1:65" s="2" customFormat="1" ht="11.25">
      <c r="A270" s="34"/>
      <c r="B270" s="35"/>
      <c r="C270" s="36"/>
      <c r="D270" s="198" t="s">
        <v>167</v>
      </c>
      <c r="E270" s="36"/>
      <c r="F270" s="199" t="s">
        <v>802</v>
      </c>
      <c r="G270" s="36"/>
      <c r="H270" s="36"/>
      <c r="I270" s="195"/>
      <c r="J270" s="36"/>
      <c r="K270" s="36"/>
      <c r="L270" s="39"/>
      <c r="M270" s="196"/>
      <c r="N270" s="197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6" t="s">
        <v>167</v>
      </c>
      <c r="AU270" s="16" t="s">
        <v>85</v>
      </c>
    </row>
    <row r="271" spans="1:65" s="13" customFormat="1" ht="11.25">
      <c r="B271" s="200"/>
      <c r="C271" s="201"/>
      <c r="D271" s="193" t="s">
        <v>169</v>
      </c>
      <c r="E271" s="202" t="s">
        <v>19</v>
      </c>
      <c r="F271" s="203" t="s">
        <v>1700</v>
      </c>
      <c r="G271" s="201"/>
      <c r="H271" s="204">
        <v>1.9279999999999999</v>
      </c>
      <c r="I271" s="205"/>
      <c r="J271" s="201"/>
      <c r="K271" s="201"/>
      <c r="L271" s="206"/>
      <c r="M271" s="207"/>
      <c r="N271" s="208"/>
      <c r="O271" s="208"/>
      <c r="P271" s="208"/>
      <c r="Q271" s="208"/>
      <c r="R271" s="208"/>
      <c r="S271" s="208"/>
      <c r="T271" s="209"/>
      <c r="AT271" s="210" t="s">
        <v>169</v>
      </c>
      <c r="AU271" s="210" t="s">
        <v>85</v>
      </c>
      <c r="AV271" s="13" t="s">
        <v>85</v>
      </c>
      <c r="AW271" s="13" t="s">
        <v>38</v>
      </c>
      <c r="AX271" s="13" t="s">
        <v>83</v>
      </c>
      <c r="AY271" s="210" t="s">
        <v>156</v>
      </c>
    </row>
    <row r="272" spans="1:65" s="2" customFormat="1" ht="16.5" customHeight="1">
      <c r="A272" s="34"/>
      <c r="B272" s="35"/>
      <c r="C272" s="180" t="s">
        <v>479</v>
      </c>
      <c r="D272" s="180" t="s">
        <v>158</v>
      </c>
      <c r="E272" s="181" t="s">
        <v>805</v>
      </c>
      <c r="F272" s="182" t="s">
        <v>806</v>
      </c>
      <c r="G272" s="183" t="s">
        <v>300</v>
      </c>
      <c r="H272" s="184">
        <v>104.717</v>
      </c>
      <c r="I272" s="185"/>
      <c r="J272" s="186">
        <f>ROUND(I272*H272,2)</f>
        <v>0</v>
      </c>
      <c r="K272" s="182" t="s">
        <v>19</v>
      </c>
      <c r="L272" s="39"/>
      <c r="M272" s="187" t="s">
        <v>19</v>
      </c>
      <c r="N272" s="188" t="s">
        <v>47</v>
      </c>
      <c r="O272" s="64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1" t="s">
        <v>163</v>
      </c>
      <c r="AT272" s="191" t="s">
        <v>158</v>
      </c>
      <c r="AU272" s="191" t="s">
        <v>85</v>
      </c>
      <c r="AY272" s="16" t="s">
        <v>156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6" t="s">
        <v>83</v>
      </c>
      <c r="BK272" s="192">
        <f>ROUND(I272*H272,2)</f>
        <v>0</v>
      </c>
      <c r="BL272" s="16" t="s">
        <v>163</v>
      </c>
      <c r="BM272" s="191" t="s">
        <v>1014</v>
      </c>
    </row>
    <row r="273" spans="1:47" s="2" customFormat="1" ht="11.25">
      <c r="A273" s="34"/>
      <c r="B273" s="35"/>
      <c r="C273" s="36"/>
      <c r="D273" s="193" t="s">
        <v>165</v>
      </c>
      <c r="E273" s="36"/>
      <c r="F273" s="194" t="s">
        <v>806</v>
      </c>
      <c r="G273" s="36"/>
      <c r="H273" s="36"/>
      <c r="I273" s="195"/>
      <c r="J273" s="36"/>
      <c r="K273" s="36"/>
      <c r="L273" s="39"/>
      <c r="M273" s="222"/>
      <c r="N273" s="223"/>
      <c r="O273" s="224"/>
      <c r="P273" s="224"/>
      <c r="Q273" s="224"/>
      <c r="R273" s="224"/>
      <c r="S273" s="224"/>
      <c r="T273" s="22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6" t="s">
        <v>165</v>
      </c>
      <c r="AU273" s="16" t="s">
        <v>85</v>
      </c>
    </row>
    <row r="274" spans="1:47" s="2" customFormat="1" ht="6.95" customHeight="1">
      <c r="A274" s="34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39"/>
      <c r="M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</row>
  </sheetData>
  <sheetProtection algorithmName="SHA-512" hashValue="+bUKMn723KAew6FyvbGi9NrQPcvcNKXaeFm0dkgtCrbx2o81EFpv4KPdjMvNn1KlVroXfpOxg7EZHfLnWHLpwg==" saltValue="Wuryh35GND6I8Q+2Fsh7Mgwi1fP4aV20OrGZQgjwCVrrjUhrBPkxN8N6KKLO4DMYI5Whss0kibhphvJXiqA1sA==" spinCount="100000" sheet="1" objects="1" scenarios="1" formatColumns="0" formatRows="0" autoFilter="0"/>
  <autoFilter ref="C93:K273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9" r:id="rId1"/>
    <hyperlink ref="F103" r:id="rId2"/>
    <hyperlink ref="F107" r:id="rId3"/>
    <hyperlink ref="F111" r:id="rId4"/>
    <hyperlink ref="F115" r:id="rId5"/>
    <hyperlink ref="F119" r:id="rId6"/>
    <hyperlink ref="F123" r:id="rId7"/>
    <hyperlink ref="F127" r:id="rId8"/>
    <hyperlink ref="F131" r:id="rId9"/>
    <hyperlink ref="F134" r:id="rId10"/>
    <hyperlink ref="F138" r:id="rId11"/>
    <hyperlink ref="F142" r:id="rId12"/>
    <hyperlink ref="F146" r:id="rId13"/>
    <hyperlink ref="F150" r:id="rId14"/>
    <hyperlink ref="F155" r:id="rId15"/>
    <hyperlink ref="F162" r:id="rId16"/>
    <hyperlink ref="F166" r:id="rId17"/>
    <hyperlink ref="F173" r:id="rId18"/>
    <hyperlink ref="F177" r:id="rId19"/>
    <hyperlink ref="F181" r:id="rId20"/>
    <hyperlink ref="F185" r:id="rId21"/>
    <hyperlink ref="F189" r:id="rId22"/>
    <hyperlink ref="F195" r:id="rId23"/>
    <hyperlink ref="F199" r:id="rId24"/>
    <hyperlink ref="F203" r:id="rId25"/>
    <hyperlink ref="F209" r:id="rId26"/>
    <hyperlink ref="F217" r:id="rId27"/>
    <hyperlink ref="F225" r:id="rId28"/>
    <hyperlink ref="F234" r:id="rId29"/>
    <hyperlink ref="F244" r:id="rId30"/>
    <hyperlink ref="F248" r:id="rId31"/>
    <hyperlink ref="F252" r:id="rId32"/>
    <hyperlink ref="F256" r:id="rId33"/>
    <hyperlink ref="F260" r:id="rId34"/>
    <hyperlink ref="F264" r:id="rId35"/>
    <hyperlink ref="F270" r:id="rId3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7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6" customWidth="1"/>
    <col min="2" max="2" width="1.6640625" style="226" customWidth="1"/>
    <col min="3" max="4" width="5" style="226" customWidth="1"/>
    <col min="5" max="5" width="11.6640625" style="226" customWidth="1"/>
    <col min="6" max="6" width="9.1640625" style="226" customWidth="1"/>
    <col min="7" max="7" width="5" style="226" customWidth="1"/>
    <col min="8" max="8" width="77.83203125" style="226" customWidth="1"/>
    <col min="9" max="10" width="20" style="226" customWidth="1"/>
    <col min="11" max="11" width="1.6640625" style="226" customWidth="1"/>
  </cols>
  <sheetData>
    <row r="1" spans="2:11" s="1" customFormat="1" ht="37.5" customHeight="1"/>
    <row r="2" spans="2:11" s="1" customFormat="1" ht="7.5" customHeight="1">
      <c r="B2" s="227"/>
      <c r="C2" s="228"/>
      <c r="D2" s="228"/>
      <c r="E2" s="228"/>
      <c r="F2" s="228"/>
      <c r="G2" s="228"/>
      <c r="H2" s="228"/>
      <c r="I2" s="228"/>
      <c r="J2" s="228"/>
      <c r="K2" s="229"/>
    </row>
    <row r="3" spans="2:11" s="14" customFormat="1" ht="45" customHeight="1">
      <c r="B3" s="230"/>
      <c r="C3" s="362" t="s">
        <v>1701</v>
      </c>
      <c r="D3" s="362"/>
      <c r="E3" s="362"/>
      <c r="F3" s="362"/>
      <c r="G3" s="362"/>
      <c r="H3" s="362"/>
      <c r="I3" s="362"/>
      <c r="J3" s="362"/>
      <c r="K3" s="231"/>
    </row>
    <row r="4" spans="2:11" s="1" customFormat="1" ht="25.5" customHeight="1">
      <c r="B4" s="232"/>
      <c r="C4" s="367" t="s">
        <v>1702</v>
      </c>
      <c r="D4" s="367"/>
      <c r="E4" s="367"/>
      <c r="F4" s="367"/>
      <c r="G4" s="367"/>
      <c r="H4" s="367"/>
      <c r="I4" s="367"/>
      <c r="J4" s="367"/>
      <c r="K4" s="233"/>
    </row>
    <row r="5" spans="2:11" s="1" customFormat="1" ht="5.25" customHeight="1">
      <c r="B5" s="232"/>
      <c r="C5" s="234"/>
      <c r="D5" s="234"/>
      <c r="E5" s="234"/>
      <c r="F5" s="234"/>
      <c r="G5" s="234"/>
      <c r="H5" s="234"/>
      <c r="I5" s="234"/>
      <c r="J5" s="234"/>
      <c r="K5" s="233"/>
    </row>
    <row r="6" spans="2:11" s="1" customFormat="1" ht="15" customHeight="1">
      <c r="B6" s="232"/>
      <c r="C6" s="366" t="s">
        <v>1703</v>
      </c>
      <c r="D6" s="366"/>
      <c r="E6" s="366"/>
      <c r="F6" s="366"/>
      <c r="G6" s="366"/>
      <c r="H6" s="366"/>
      <c r="I6" s="366"/>
      <c r="J6" s="366"/>
      <c r="K6" s="233"/>
    </row>
    <row r="7" spans="2:11" s="1" customFormat="1" ht="15" customHeight="1">
      <c r="B7" s="236"/>
      <c r="C7" s="366" t="s">
        <v>1704</v>
      </c>
      <c r="D7" s="366"/>
      <c r="E7" s="366"/>
      <c r="F7" s="366"/>
      <c r="G7" s="366"/>
      <c r="H7" s="366"/>
      <c r="I7" s="366"/>
      <c r="J7" s="366"/>
      <c r="K7" s="233"/>
    </row>
    <row r="8" spans="2:11" s="1" customFormat="1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spans="2:11" s="1" customFormat="1" ht="15" customHeight="1">
      <c r="B9" s="236"/>
      <c r="C9" s="366" t="s">
        <v>1705</v>
      </c>
      <c r="D9" s="366"/>
      <c r="E9" s="366"/>
      <c r="F9" s="366"/>
      <c r="G9" s="366"/>
      <c r="H9" s="366"/>
      <c r="I9" s="366"/>
      <c r="J9" s="366"/>
      <c r="K9" s="233"/>
    </row>
    <row r="10" spans="2:11" s="1" customFormat="1" ht="15" customHeight="1">
      <c r="B10" s="236"/>
      <c r="C10" s="235"/>
      <c r="D10" s="366" t="s">
        <v>1706</v>
      </c>
      <c r="E10" s="366"/>
      <c r="F10" s="366"/>
      <c r="G10" s="366"/>
      <c r="H10" s="366"/>
      <c r="I10" s="366"/>
      <c r="J10" s="366"/>
      <c r="K10" s="233"/>
    </row>
    <row r="11" spans="2:11" s="1" customFormat="1" ht="15" customHeight="1">
      <c r="B11" s="236"/>
      <c r="C11" s="237"/>
      <c r="D11" s="366" t="s">
        <v>1707</v>
      </c>
      <c r="E11" s="366"/>
      <c r="F11" s="366"/>
      <c r="G11" s="366"/>
      <c r="H11" s="366"/>
      <c r="I11" s="366"/>
      <c r="J11" s="366"/>
      <c r="K11" s="233"/>
    </row>
    <row r="12" spans="2:11" s="1" customFormat="1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spans="2:11" s="1" customFormat="1" ht="15" customHeight="1">
      <c r="B13" s="236"/>
      <c r="C13" s="237"/>
      <c r="D13" s="238" t="s">
        <v>1708</v>
      </c>
      <c r="E13" s="235"/>
      <c r="F13" s="235"/>
      <c r="G13" s="235"/>
      <c r="H13" s="235"/>
      <c r="I13" s="235"/>
      <c r="J13" s="235"/>
      <c r="K13" s="233"/>
    </row>
    <row r="14" spans="2:11" s="1" customFormat="1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spans="2:11" s="1" customFormat="1" ht="15" customHeight="1">
      <c r="B15" s="236"/>
      <c r="C15" s="237"/>
      <c r="D15" s="366" t="s">
        <v>1709</v>
      </c>
      <c r="E15" s="366"/>
      <c r="F15" s="366"/>
      <c r="G15" s="366"/>
      <c r="H15" s="366"/>
      <c r="I15" s="366"/>
      <c r="J15" s="366"/>
      <c r="K15" s="233"/>
    </row>
    <row r="16" spans="2:11" s="1" customFormat="1" ht="15" customHeight="1">
      <c r="B16" s="236"/>
      <c r="C16" s="237"/>
      <c r="D16" s="366" t="s">
        <v>1710</v>
      </c>
      <c r="E16" s="366"/>
      <c r="F16" s="366"/>
      <c r="G16" s="366"/>
      <c r="H16" s="366"/>
      <c r="I16" s="366"/>
      <c r="J16" s="366"/>
      <c r="K16" s="233"/>
    </row>
    <row r="17" spans="2:11" s="1" customFormat="1" ht="15" customHeight="1">
      <c r="B17" s="236"/>
      <c r="C17" s="237"/>
      <c r="D17" s="366" t="s">
        <v>1711</v>
      </c>
      <c r="E17" s="366"/>
      <c r="F17" s="366"/>
      <c r="G17" s="366"/>
      <c r="H17" s="366"/>
      <c r="I17" s="366"/>
      <c r="J17" s="366"/>
      <c r="K17" s="233"/>
    </row>
    <row r="18" spans="2:11" s="1" customFormat="1" ht="15" customHeight="1">
      <c r="B18" s="236"/>
      <c r="C18" s="237"/>
      <c r="D18" s="237"/>
      <c r="E18" s="239" t="s">
        <v>82</v>
      </c>
      <c r="F18" s="366" t="s">
        <v>1712</v>
      </c>
      <c r="G18" s="366"/>
      <c r="H18" s="366"/>
      <c r="I18" s="366"/>
      <c r="J18" s="366"/>
      <c r="K18" s="233"/>
    </row>
    <row r="19" spans="2:11" s="1" customFormat="1" ht="15" customHeight="1">
      <c r="B19" s="236"/>
      <c r="C19" s="237"/>
      <c r="D19" s="237"/>
      <c r="E19" s="239" t="s">
        <v>1713</v>
      </c>
      <c r="F19" s="366" t="s">
        <v>1714</v>
      </c>
      <c r="G19" s="366"/>
      <c r="H19" s="366"/>
      <c r="I19" s="366"/>
      <c r="J19" s="366"/>
      <c r="K19" s="233"/>
    </row>
    <row r="20" spans="2:11" s="1" customFormat="1" ht="15" customHeight="1">
      <c r="B20" s="236"/>
      <c r="C20" s="237"/>
      <c r="D20" s="237"/>
      <c r="E20" s="239" t="s">
        <v>1715</v>
      </c>
      <c r="F20" s="366" t="s">
        <v>1716</v>
      </c>
      <c r="G20" s="366"/>
      <c r="H20" s="366"/>
      <c r="I20" s="366"/>
      <c r="J20" s="366"/>
      <c r="K20" s="233"/>
    </row>
    <row r="21" spans="2:11" s="1" customFormat="1" ht="15" customHeight="1">
      <c r="B21" s="236"/>
      <c r="C21" s="237"/>
      <c r="D21" s="237"/>
      <c r="E21" s="239" t="s">
        <v>112</v>
      </c>
      <c r="F21" s="366" t="s">
        <v>113</v>
      </c>
      <c r="G21" s="366"/>
      <c r="H21" s="366"/>
      <c r="I21" s="366"/>
      <c r="J21" s="366"/>
      <c r="K21" s="233"/>
    </row>
    <row r="22" spans="2:11" s="1" customFormat="1" ht="15" customHeight="1">
      <c r="B22" s="236"/>
      <c r="C22" s="237"/>
      <c r="D22" s="237"/>
      <c r="E22" s="239" t="s">
        <v>1717</v>
      </c>
      <c r="F22" s="366" t="s">
        <v>1718</v>
      </c>
      <c r="G22" s="366"/>
      <c r="H22" s="366"/>
      <c r="I22" s="366"/>
      <c r="J22" s="366"/>
      <c r="K22" s="233"/>
    </row>
    <row r="23" spans="2:11" s="1" customFormat="1" ht="15" customHeight="1">
      <c r="B23" s="236"/>
      <c r="C23" s="237"/>
      <c r="D23" s="237"/>
      <c r="E23" s="239" t="s">
        <v>89</v>
      </c>
      <c r="F23" s="366" t="s">
        <v>1719</v>
      </c>
      <c r="G23" s="366"/>
      <c r="H23" s="366"/>
      <c r="I23" s="366"/>
      <c r="J23" s="366"/>
      <c r="K23" s="233"/>
    </row>
    <row r="24" spans="2:11" s="1" customFormat="1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spans="2:11" s="1" customFormat="1" ht="15" customHeight="1">
      <c r="B25" s="236"/>
      <c r="C25" s="366" t="s">
        <v>1720</v>
      </c>
      <c r="D25" s="366"/>
      <c r="E25" s="366"/>
      <c r="F25" s="366"/>
      <c r="G25" s="366"/>
      <c r="H25" s="366"/>
      <c r="I25" s="366"/>
      <c r="J25" s="366"/>
      <c r="K25" s="233"/>
    </row>
    <row r="26" spans="2:11" s="1" customFormat="1" ht="15" customHeight="1">
      <c r="B26" s="236"/>
      <c r="C26" s="366" t="s">
        <v>1721</v>
      </c>
      <c r="D26" s="366"/>
      <c r="E26" s="366"/>
      <c r="F26" s="366"/>
      <c r="G26" s="366"/>
      <c r="H26" s="366"/>
      <c r="I26" s="366"/>
      <c r="J26" s="366"/>
      <c r="K26" s="233"/>
    </row>
    <row r="27" spans="2:11" s="1" customFormat="1" ht="15" customHeight="1">
      <c r="B27" s="236"/>
      <c r="C27" s="235"/>
      <c r="D27" s="366" t="s">
        <v>1722</v>
      </c>
      <c r="E27" s="366"/>
      <c r="F27" s="366"/>
      <c r="G27" s="366"/>
      <c r="H27" s="366"/>
      <c r="I27" s="366"/>
      <c r="J27" s="366"/>
      <c r="K27" s="233"/>
    </row>
    <row r="28" spans="2:11" s="1" customFormat="1" ht="15" customHeight="1">
      <c r="B28" s="236"/>
      <c r="C28" s="237"/>
      <c r="D28" s="366" t="s">
        <v>1723</v>
      </c>
      <c r="E28" s="366"/>
      <c r="F28" s="366"/>
      <c r="G28" s="366"/>
      <c r="H28" s="366"/>
      <c r="I28" s="366"/>
      <c r="J28" s="366"/>
      <c r="K28" s="233"/>
    </row>
    <row r="29" spans="2:11" s="1" customFormat="1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spans="2:11" s="1" customFormat="1" ht="15" customHeight="1">
      <c r="B30" s="236"/>
      <c r="C30" s="237"/>
      <c r="D30" s="366" t="s">
        <v>1724</v>
      </c>
      <c r="E30" s="366"/>
      <c r="F30" s="366"/>
      <c r="G30" s="366"/>
      <c r="H30" s="366"/>
      <c r="I30" s="366"/>
      <c r="J30" s="366"/>
      <c r="K30" s="233"/>
    </row>
    <row r="31" spans="2:11" s="1" customFormat="1" ht="15" customHeight="1">
      <c r="B31" s="236"/>
      <c r="C31" s="237"/>
      <c r="D31" s="366" t="s">
        <v>1725</v>
      </c>
      <c r="E31" s="366"/>
      <c r="F31" s="366"/>
      <c r="G31" s="366"/>
      <c r="H31" s="366"/>
      <c r="I31" s="366"/>
      <c r="J31" s="366"/>
      <c r="K31" s="233"/>
    </row>
    <row r="32" spans="2:11" s="1" customFormat="1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spans="2:11" s="1" customFormat="1" ht="15" customHeight="1">
      <c r="B33" s="236"/>
      <c r="C33" s="237"/>
      <c r="D33" s="366" t="s">
        <v>1726</v>
      </c>
      <c r="E33" s="366"/>
      <c r="F33" s="366"/>
      <c r="G33" s="366"/>
      <c r="H33" s="366"/>
      <c r="I33" s="366"/>
      <c r="J33" s="366"/>
      <c r="K33" s="233"/>
    </row>
    <row r="34" spans="2:11" s="1" customFormat="1" ht="15" customHeight="1">
      <c r="B34" s="236"/>
      <c r="C34" s="237"/>
      <c r="D34" s="366" t="s">
        <v>1727</v>
      </c>
      <c r="E34" s="366"/>
      <c r="F34" s="366"/>
      <c r="G34" s="366"/>
      <c r="H34" s="366"/>
      <c r="I34" s="366"/>
      <c r="J34" s="366"/>
      <c r="K34" s="233"/>
    </row>
    <row r="35" spans="2:11" s="1" customFormat="1" ht="15" customHeight="1">
      <c r="B35" s="236"/>
      <c r="C35" s="237"/>
      <c r="D35" s="366" t="s">
        <v>1728</v>
      </c>
      <c r="E35" s="366"/>
      <c r="F35" s="366"/>
      <c r="G35" s="366"/>
      <c r="H35" s="366"/>
      <c r="I35" s="366"/>
      <c r="J35" s="366"/>
      <c r="K35" s="233"/>
    </row>
    <row r="36" spans="2:11" s="1" customFormat="1" ht="15" customHeight="1">
      <c r="B36" s="236"/>
      <c r="C36" s="237"/>
      <c r="D36" s="235"/>
      <c r="E36" s="238" t="s">
        <v>142</v>
      </c>
      <c r="F36" s="235"/>
      <c r="G36" s="366" t="s">
        <v>1729</v>
      </c>
      <c r="H36" s="366"/>
      <c r="I36" s="366"/>
      <c r="J36" s="366"/>
      <c r="K36" s="233"/>
    </row>
    <row r="37" spans="2:11" s="1" customFormat="1" ht="30.75" customHeight="1">
      <c r="B37" s="236"/>
      <c r="C37" s="237"/>
      <c r="D37" s="235"/>
      <c r="E37" s="238" t="s">
        <v>1730</v>
      </c>
      <c r="F37" s="235"/>
      <c r="G37" s="366" t="s">
        <v>1731</v>
      </c>
      <c r="H37" s="366"/>
      <c r="I37" s="366"/>
      <c r="J37" s="366"/>
      <c r="K37" s="233"/>
    </row>
    <row r="38" spans="2:11" s="1" customFormat="1" ht="15" customHeight="1">
      <c r="B38" s="236"/>
      <c r="C38" s="237"/>
      <c r="D38" s="235"/>
      <c r="E38" s="238" t="s">
        <v>57</v>
      </c>
      <c r="F38" s="235"/>
      <c r="G38" s="366" t="s">
        <v>1732</v>
      </c>
      <c r="H38" s="366"/>
      <c r="I38" s="366"/>
      <c r="J38" s="366"/>
      <c r="K38" s="233"/>
    </row>
    <row r="39" spans="2:11" s="1" customFormat="1" ht="15" customHeight="1">
      <c r="B39" s="236"/>
      <c r="C39" s="237"/>
      <c r="D39" s="235"/>
      <c r="E39" s="238" t="s">
        <v>58</v>
      </c>
      <c r="F39" s="235"/>
      <c r="G39" s="366" t="s">
        <v>1733</v>
      </c>
      <c r="H39" s="366"/>
      <c r="I39" s="366"/>
      <c r="J39" s="366"/>
      <c r="K39" s="233"/>
    </row>
    <row r="40" spans="2:11" s="1" customFormat="1" ht="15" customHeight="1">
      <c r="B40" s="236"/>
      <c r="C40" s="237"/>
      <c r="D40" s="235"/>
      <c r="E40" s="238" t="s">
        <v>143</v>
      </c>
      <c r="F40" s="235"/>
      <c r="G40" s="366" t="s">
        <v>1734</v>
      </c>
      <c r="H40" s="366"/>
      <c r="I40" s="366"/>
      <c r="J40" s="366"/>
      <c r="K40" s="233"/>
    </row>
    <row r="41" spans="2:11" s="1" customFormat="1" ht="15" customHeight="1">
      <c r="B41" s="236"/>
      <c r="C41" s="237"/>
      <c r="D41" s="235"/>
      <c r="E41" s="238" t="s">
        <v>144</v>
      </c>
      <c r="F41" s="235"/>
      <c r="G41" s="366" t="s">
        <v>1735</v>
      </c>
      <c r="H41" s="366"/>
      <c r="I41" s="366"/>
      <c r="J41" s="366"/>
      <c r="K41" s="233"/>
    </row>
    <row r="42" spans="2:11" s="1" customFormat="1" ht="15" customHeight="1">
      <c r="B42" s="236"/>
      <c r="C42" s="237"/>
      <c r="D42" s="235"/>
      <c r="E42" s="238" t="s">
        <v>1736</v>
      </c>
      <c r="F42" s="235"/>
      <c r="G42" s="366" t="s">
        <v>1737</v>
      </c>
      <c r="H42" s="366"/>
      <c r="I42" s="366"/>
      <c r="J42" s="366"/>
      <c r="K42" s="233"/>
    </row>
    <row r="43" spans="2:11" s="1" customFormat="1" ht="15" customHeight="1">
      <c r="B43" s="236"/>
      <c r="C43" s="237"/>
      <c r="D43" s="235"/>
      <c r="E43" s="238"/>
      <c r="F43" s="235"/>
      <c r="G43" s="366" t="s">
        <v>1738</v>
      </c>
      <c r="H43" s="366"/>
      <c r="I43" s="366"/>
      <c r="J43" s="366"/>
      <c r="K43" s="233"/>
    </row>
    <row r="44" spans="2:11" s="1" customFormat="1" ht="15" customHeight="1">
      <c r="B44" s="236"/>
      <c r="C44" s="237"/>
      <c r="D44" s="235"/>
      <c r="E44" s="238" t="s">
        <v>1739</v>
      </c>
      <c r="F44" s="235"/>
      <c r="G44" s="366" t="s">
        <v>1740</v>
      </c>
      <c r="H44" s="366"/>
      <c r="I44" s="366"/>
      <c r="J44" s="366"/>
      <c r="K44" s="233"/>
    </row>
    <row r="45" spans="2:11" s="1" customFormat="1" ht="15" customHeight="1">
      <c r="B45" s="236"/>
      <c r="C45" s="237"/>
      <c r="D45" s="235"/>
      <c r="E45" s="238" t="s">
        <v>146</v>
      </c>
      <c r="F45" s="235"/>
      <c r="G45" s="366" t="s">
        <v>1741</v>
      </c>
      <c r="H45" s="366"/>
      <c r="I45" s="366"/>
      <c r="J45" s="366"/>
      <c r="K45" s="233"/>
    </row>
    <row r="46" spans="2:11" s="1" customFormat="1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spans="2:11" s="1" customFormat="1" ht="15" customHeight="1">
      <c r="B47" s="236"/>
      <c r="C47" s="237"/>
      <c r="D47" s="366" t="s">
        <v>1742</v>
      </c>
      <c r="E47" s="366"/>
      <c r="F47" s="366"/>
      <c r="G47" s="366"/>
      <c r="H47" s="366"/>
      <c r="I47" s="366"/>
      <c r="J47" s="366"/>
      <c r="K47" s="233"/>
    </row>
    <row r="48" spans="2:11" s="1" customFormat="1" ht="15" customHeight="1">
      <c r="B48" s="236"/>
      <c r="C48" s="237"/>
      <c r="D48" s="237"/>
      <c r="E48" s="366" t="s">
        <v>1743</v>
      </c>
      <c r="F48" s="366"/>
      <c r="G48" s="366"/>
      <c r="H48" s="366"/>
      <c r="I48" s="366"/>
      <c r="J48" s="366"/>
      <c r="K48" s="233"/>
    </row>
    <row r="49" spans="2:11" s="1" customFormat="1" ht="15" customHeight="1">
      <c r="B49" s="236"/>
      <c r="C49" s="237"/>
      <c r="D49" s="237"/>
      <c r="E49" s="366" t="s">
        <v>1744</v>
      </c>
      <c r="F49" s="366"/>
      <c r="G49" s="366"/>
      <c r="H49" s="366"/>
      <c r="I49" s="366"/>
      <c r="J49" s="366"/>
      <c r="K49" s="233"/>
    </row>
    <row r="50" spans="2:11" s="1" customFormat="1" ht="15" customHeight="1">
      <c r="B50" s="236"/>
      <c r="C50" s="237"/>
      <c r="D50" s="237"/>
      <c r="E50" s="366" t="s">
        <v>1745</v>
      </c>
      <c r="F50" s="366"/>
      <c r="G50" s="366"/>
      <c r="H50" s="366"/>
      <c r="I50" s="366"/>
      <c r="J50" s="366"/>
      <c r="K50" s="233"/>
    </row>
    <row r="51" spans="2:11" s="1" customFormat="1" ht="15" customHeight="1">
      <c r="B51" s="236"/>
      <c r="C51" s="237"/>
      <c r="D51" s="366" t="s">
        <v>1746</v>
      </c>
      <c r="E51" s="366"/>
      <c r="F51" s="366"/>
      <c r="G51" s="366"/>
      <c r="H51" s="366"/>
      <c r="I51" s="366"/>
      <c r="J51" s="366"/>
      <c r="K51" s="233"/>
    </row>
    <row r="52" spans="2:11" s="1" customFormat="1" ht="25.5" customHeight="1">
      <c r="B52" s="232"/>
      <c r="C52" s="367" t="s">
        <v>1747</v>
      </c>
      <c r="D52" s="367"/>
      <c r="E52" s="367"/>
      <c r="F52" s="367"/>
      <c r="G52" s="367"/>
      <c r="H52" s="367"/>
      <c r="I52" s="367"/>
      <c r="J52" s="367"/>
      <c r="K52" s="233"/>
    </row>
    <row r="53" spans="2:11" s="1" customFormat="1" ht="5.25" customHeight="1">
      <c r="B53" s="232"/>
      <c r="C53" s="234"/>
      <c r="D53" s="234"/>
      <c r="E53" s="234"/>
      <c r="F53" s="234"/>
      <c r="G53" s="234"/>
      <c r="H53" s="234"/>
      <c r="I53" s="234"/>
      <c r="J53" s="234"/>
      <c r="K53" s="233"/>
    </row>
    <row r="54" spans="2:11" s="1" customFormat="1" ht="15" customHeight="1">
      <c r="B54" s="232"/>
      <c r="C54" s="366" t="s">
        <v>1748</v>
      </c>
      <c r="D54" s="366"/>
      <c r="E54" s="366"/>
      <c r="F54" s="366"/>
      <c r="G54" s="366"/>
      <c r="H54" s="366"/>
      <c r="I54" s="366"/>
      <c r="J54" s="366"/>
      <c r="K54" s="233"/>
    </row>
    <row r="55" spans="2:11" s="1" customFormat="1" ht="15" customHeight="1">
      <c r="B55" s="232"/>
      <c r="C55" s="366" t="s">
        <v>1749</v>
      </c>
      <c r="D55" s="366"/>
      <c r="E55" s="366"/>
      <c r="F55" s="366"/>
      <c r="G55" s="366"/>
      <c r="H55" s="366"/>
      <c r="I55" s="366"/>
      <c r="J55" s="366"/>
      <c r="K55" s="233"/>
    </row>
    <row r="56" spans="2:11" s="1" customFormat="1" ht="12.75" customHeight="1">
      <c r="B56" s="232"/>
      <c r="C56" s="235"/>
      <c r="D56" s="235"/>
      <c r="E56" s="235"/>
      <c r="F56" s="235"/>
      <c r="G56" s="235"/>
      <c r="H56" s="235"/>
      <c r="I56" s="235"/>
      <c r="J56" s="235"/>
      <c r="K56" s="233"/>
    </row>
    <row r="57" spans="2:11" s="1" customFormat="1" ht="15" customHeight="1">
      <c r="B57" s="232"/>
      <c r="C57" s="366" t="s">
        <v>1750</v>
      </c>
      <c r="D57" s="366"/>
      <c r="E57" s="366"/>
      <c r="F57" s="366"/>
      <c r="G57" s="366"/>
      <c r="H57" s="366"/>
      <c r="I57" s="366"/>
      <c r="J57" s="366"/>
      <c r="K57" s="233"/>
    </row>
    <row r="58" spans="2:11" s="1" customFormat="1" ht="15" customHeight="1">
      <c r="B58" s="232"/>
      <c r="C58" s="237"/>
      <c r="D58" s="366" t="s">
        <v>1751</v>
      </c>
      <c r="E58" s="366"/>
      <c r="F58" s="366"/>
      <c r="G58" s="366"/>
      <c r="H58" s="366"/>
      <c r="I58" s="366"/>
      <c r="J58" s="366"/>
      <c r="K58" s="233"/>
    </row>
    <row r="59" spans="2:11" s="1" customFormat="1" ht="15" customHeight="1">
      <c r="B59" s="232"/>
      <c r="C59" s="237"/>
      <c r="D59" s="366" t="s">
        <v>1752</v>
      </c>
      <c r="E59" s="366"/>
      <c r="F59" s="366"/>
      <c r="G59" s="366"/>
      <c r="H59" s="366"/>
      <c r="I59" s="366"/>
      <c r="J59" s="366"/>
      <c r="K59" s="233"/>
    </row>
    <row r="60" spans="2:11" s="1" customFormat="1" ht="15" customHeight="1">
      <c r="B60" s="232"/>
      <c r="C60" s="237"/>
      <c r="D60" s="366" t="s">
        <v>1753</v>
      </c>
      <c r="E60" s="366"/>
      <c r="F60" s="366"/>
      <c r="G60" s="366"/>
      <c r="H60" s="366"/>
      <c r="I60" s="366"/>
      <c r="J60" s="366"/>
      <c r="K60" s="233"/>
    </row>
    <row r="61" spans="2:11" s="1" customFormat="1" ht="15" customHeight="1">
      <c r="B61" s="232"/>
      <c r="C61" s="237"/>
      <c r="D61" s="366" t="s">
        <v>1754</v>
      </c>
      <c r="E61" s="366"/>
      <c r="F61" s="366"/>
      <c r="G61" s="366"/>
      <c r="H61" s="366"/>
      <c r="I61" s="366"/>
      <c r="J61" s="366"/>
      <c r="K61" s="233"/>
    </row>
    <row r="62" spans="2:11" s="1" customFormat="1" ht="15" customHeight="1">
      <c r="B62" s="232"/>
      <c r="C62" s="237"/>
      <c r="D62" s="368" t="s">
        <v>1755</v>
      </c>
      <c r="E62" s="368"/>
      <c r="F62" s="368"/>
      <c r="G62" s="368"/>
      <c r="H62" s="368"/>
      <c r="I62" s="368"/>
      <c r="J62" s="368"/>
      <c r="K62" s="233"/>
    </row>
    <row r="63" spans="2:11" s="1" customFormat="1" ht="15" customHeight="1">
      <c r="B63" s="232"/>
      <c r="C63" s="237"/>
      <c r="D63" s="366" t="s">
        <v>1756</v>
      </c>
      <c r="E63" s="366"/>
      <c r="F63" s="366"/>
      <c r="G63" s="366"/>
      <c r="H63" s="366"/>
      <c r="I63" s="366"/>
      <c r="J63" s="366"/>
      <c r="K63" s="233"/>
    </row>
    <row r="64" spans="2:11" s="1" customFormat="1" ht="12.75" customHeight="1">
      <c r="B64" s="232"/>
      <c r="C64" s="237"/>
      <c r="D64" s="237"/>
      <c r="E64" s="240"/>
      <c r="F64" s="237"/>
      <c r="G64" s="237"/>
      <c r="H64" s="237"/>
      <c r="I64" s="237"/>
      <c r="J64" s="237"/>
      <c r="K64" s="233"/>
    </row>
    <row r="65" spans="2:11" s="1" customFormat="1" ht="15" customHeight="1">
      <c r="B65" s="232"/>
      <c r="C65" s="237"/>
      <c r="D65" s="366" t="s">
        <v>1757</v>
      </c>
      <c r="E65" s="366"/>
      <c r="F65" s="366"/>
      <c r="G65" s="366"/>
      <c r="H65" s="366"/>
      <c r="I65" s="366"/>
      <c r="J65" s="366"/>
      <c r="K65" s="233"/>
    </row>
    <row r="66" spans="2:11" s="1" customFormat="1" ht="15" customHeight="1">
      <c r="B66" s="232"/>
      <c r="C66" s="237"/>
      <c r="D66" s="368" t="s">
        <v>1758</v>
      </c>
      <c r="E66" s="368"/>
      <c r="F66" s="368"/>
      <c r="G66" s="368"/>
      <c r="H66" s="368"/>
      <c r="I66" s="368"/>
      <c r="J66" s="368"/>
      <c r="K66" s="233"/>
    </row>
    <row r="67" spans="2:11" s="1" customFormat="1" ht="15" customHeight="1">
      <c r="B67" s="232"/>
      <c r="C67" s="237"/>
      <c r="D67" s="366" t="s">
        <v>1759</v>
      </c>
      <c r="E67" s="366"/>
      <c r="F67" s="366"/>
      <c r="G67" s="366"/>
      <c r="H67" s="366"/>
      <c r="I67" s="366"/>
      <c r="J67" s="366"/>
      <c r="K67" s="233"/>
    </row>
    <row r="68" spans="2:11" s="1" customFormat="1" ht="15" customHeight="1">
      <c r="B68" s="232"/>
      <c r="C68" s="237"/>
      <c r="D68" s="366" t="s">
        <v>1760</v>
      </c>
      <c r="E68" s="366"/>
      <c r="F68" s="366"/>
      <c r="G68" s="366"/>
      <c r="H68" s="366"/>
      <c r="I68" s="366"/>
      <c r="J68" s="366"/>
      <c r="K68" s="233"/>
    </row>
    <row r="69" spans="2:11" s="1" customFormat="1" ht="15" customHeight="1">
      <c r="B69" s="232"/>
      <c r="C69" s="237"/>
      <c r="D69" s="366" t="s">
        <v>1761</v>
      </c>
      <c r="E69" s="366"/>
      <c r="F69" s="366"/>
      <c r="G69" s="366"/>
      <c r="H69" s="366"/>
      <c r="I69" s="366"/>
      <c r="J69" s="366"/>
      <c r="K69" s="233"/>
    </row>
    <row r="70" spans="2:11" s="1" customFormat="1" ht="15" customHeight="1">
      <c r="B70" s="232"/>
      <c r="C70" s="237"/>
      <c r="D70" s="366" t="s">
        <v>1762</v>
      </c>
      <c r="E70" s="366"/>
      <c r="F70" s="366"/>
      <c r="G70" s="366"/>
      <c r="H70" s="366"/>
      <c r="I70" s="366"/>
      <c r="J70" s="366"/>
      <c r="K70" s="233"/>
    </row>
    <row r="71" spans="2:1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pans="2:11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pans="2:11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pans="2:11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pans="2:11" s="1" customFormat="1" ht="45" customHeight="1">
      <c r="B75" s="249"/>
      <c r="C75" s="361" t="s">
        <v>1763</v>
      </c>
      <c r="D75" s="361"/>
      <c r="E75" s="361"/>
      <c r="F75" s="361"/>
      <c r="G75" s="361"/>
      <c r="H75" s="361"/>
      <c r="I75" s="361"/>
      <c r="J75" s="361"/>
      <c r="K75" s="250"/>
    </row>
    <row r="76" spans="2:11" s="1" customFormat="1" ht="17.25" customHeight="1">
      <c r="B76" s="249"/>
      <c r="C76" s="251" t="s">
        <v>1764</v>
      </c>
      <c r="D76" s="251"/>
      <c r="E76" s="251"/>
      <c r="F76" s="251" t="s">
        <v>1765</v>
      </c>
      <c r="G76" s="252"/>
      <c r="H76" s="251" t="s">
        <v>58</v>
      </c>
      <c r="I76" s="251" t="s">
        <v>61</v>
      </c>
      <c r="J76" s="251" t="s">
        <v>1766</v>
      </c>
      <c r="K76" s="250"/>
    </row>
    <row r="77" spans="2:11" s="1" customFormat="1" ht="17.25" customHeight="1">
      <c r="B77" s="249"/>
      <c r="C77" s="253" t="s">
        <v>1767</v>
      </c>
      <c r="D77" s="253"/>
      <c r="E77" s="253"/>
      <c r="F77" s="254" t="s">
        <v>1768</v>
      </c>
      <c r="G77" s="255"/>
      <c r="H77" s="253"/>
      <c r="I77" s="253"/>
      <c r="J77" s="253" t="s">
        <v>1769</v>
      </c>
      <c r="K77" s="250"/>
    </row>
    <row r="78" spans="2:11" s="1" customFormat="1" ht="5.25" customHeight="1">
      <c r="B78" s="249"/>
      <c r="C78" s="256"/>
      <c r="D78" s="256"/>
      <c r="E78" s="256"/>
      <c r="F78" s="256"/>
      <c r="G78" s="257"/>
      <c r="H78" s="256"/>
      <c r="I78" s="256"/>
      <c r="J78" s="256"/>
      <c r="K78" s="250"/>
    </row>
    <row r="79" spans="2:11" s="1" customFormat="1" ht="15" customHeight="1">
      <c r="B79" s="249"/>
      <c r="C79" s="238" t="s">
        <v>57</v>
      </c>
      <c r="D79" s="258"/>
      <c r="E79" s="258"/>
      <c r="F79" s="259" t="s">
        <v>1770</v>
      </c>
      <c r="G79" s="260"/>
      <c r="H79" s="238" t="s">
        <v>1771</v>
      </c>
      <c r="I79" s="238" t="s">
        <v>1772</v>
      </c>
      <c r="J79" s="238">
        <v>20</v>
      </c>
      <c r="K79" s="250"/>
    </row>
    <row r="80" spans="2:11" s="1" customFormat="1" ht="15" customHeight="1">
      <c r="B80" s="249"/>
      <c r="C80" s="238" t="s">
        <v>1773</v>
      </c>
      <c r="D80" s="238"/>
      <c r="E80" s="238"/>
      <c r="F80" s="259" t="s">
        <v>1770</v>
      </c>
      <c r="G80" s="260"/>
      <c r="H80" s="238" t="s">
        <v>1774</v>
      </c>
      <c r="I80" s="238" t="s">
        <v>1772</v>
      </c>
      <c r="J80" s="238">
        <v>120</v>
      </c>
      <c r="K80" s="250"/>
    </row>
    <row r="81" spans="2:11" s="1" customFormat="1" ht="15" customHeight="1">
      <c r="B81" s="261"/>
      <c r="C81" s="238" t="s">
        <v>1775</v>
      </c>
      <c r="D81" s="238"/>
      <c r="E81" s="238"/>
      <c r="F81" s="259" t="s">
        <v>1776</v>
      </c>
      <c r="G81" s="260"/>
      <c r="H81" s="238" t="s">
        <v>1777</v>
      </c>
      <c r="I81" s="238" t="s">
        <v>1772</v>
      </c>
      <c r="J81" s="238">
        <v>50</v>
      </c>
      <c r="K81" s="250"/>
    </row>
    <row r="82" spans="2:11" s="1" customFormat="1" ht="15" customHeight="1">
      <c r="B82" s="261"/>
      <c r="C82" s="238" t="s">
        <v>1778</v>
      </c>
      <c r="D82" s="238"/>
      <c r="E82" s="238"/>
      <c r="F82" s="259" t="s">
        <v>1770</v>
      </c>
      <c r="G82" s="260"/>
      <c r="H82" s="238" t="s">
        <v>1779</v>
      </c>
      <c r="I82" s="238" t="s">
        <v>1780</v>
      </c>
      <c r="J82" s="238"/>
      <c r="K82" s="250"/>
    </row>
    <row r="83" spans="2:11" s="1" customFormat="1" ht="15" customHeight="1">
      <c r="B83" s="261"/>
      <c r="C83" s="262" t="s">
        <v>1781</v>
      </c>
      <c r="D83" s="262"/>
      <c r="E83" s="262"/>
      <c r="F83" s="263" t="s">
        <v>1776</v>
      </c>
      <c r="G83" s="262"/>
      <c r="H83" s="262" t="s">
        <v>1782</v>
      </c>
      <c r="I83" s="262" t="s">
        <v>1772</v>
      </c>
      <c r="J83" s="262">
        <v>15</v>
      </c>
      <c r="K83" s="250"/>
    </row>
    <row r="84" spans="2:11" s="1" customFormat="1" ht="15" customHeight="1">
      <c r="B84" s="261"/>
      <c r="C84" s="262" t="s">
        <v>1783</v>
      </c>
      <c r="D84" s="262"/>
      <c r="E84" s="262"/>
      <c r="F84" s="263" t="s">
        <v>1776</v>
      </c>
      <c r="G84" s="262"/>
      <c r="H84" s="262" t="s">
        <v>1784</v>
      </c>
      <c r="I84" s="262" t="s">
        <v>1772</v>
      </c>
      <c r="J84" s="262">
        <v>15</v>
      </c>
      <c r="K84" s="250"/>
    </row>
    <row r="85" spans="2:11" s="1" customFormat="1" ht="15" customHeight="1">
      <c r="B85" s="261"/>
      <c r="C85" s="262" t="s">
        <v>1785</v>
      </c>
      <c r="D85" s="262"/>
      <c r="E85" s="262"/>
      <c r="F85" s="263" t="s">
        <v>1776</v>
      </c>
      <c r="G85" s="262"/>
      <c r="H85" s="262" t="s">
        <v>1786</v>
      </c>
      <c r="I85" s="262" t="s">
        <v>1772</v>
      </c>
      <c r="J85" s="262">
        <v>20</v>
      </c>
      <c r="K85" s="250"/>
    </row>
    <row r="86" spans="2:11" s="1" customFormat="1" ht="15" customHeight="1">
      <c r="B86" s="261"/>
      <c r="C86" s="262" t="s">
        <v>1787</v>
      </c>
      <c r="D86" s="262"/>
      <c r="E86" s="262"/>
      <c r="F86" s="263" t="s">
        <v>1776</v>
      </c>
      <c r="G86" s="262"/>
      <c r="H86" s="262" t="s">
        <v>1788</v>
      </c>
      <c r="I86" s="262" t="s">
        <v>1772</v>
      </c>
      <c r="J86" s="262">
        <v>20</v>
      </c>
      <c r="K86" s="250"/>
    </row>
    <row r="87" spans="2:11" s="1" customFormat="1" ht="15" customHeight="1">
      <c r="B87" s="261"/>
      <c r="C87" s="238" t="s">
        <v>1789</v>
      </c>
      <c r="D87" s="238"/>
      <c r="E87" s="238"/>
      <c r="F87" s="259" t="s">
        <v>1776</v>
      </c>
      <c r="G87" s="260"/>
      <c r="H87" s="238" t="s">
        <v>1790</v>
      </c>
      <c r="I87" s="238" t="s">
        <v>1772</v>
      </c>
      <c r="J87" s="238">
        <v>50</v>
      </c>
      <c r="K87" s="250"/>
    </row>
    <row r="88" spans="2:11" s="1" customFormat="1" ht="15" customHeight="1">
      <c r="B88" s="261"/>
      <c r="C88" s="238" t="s">
        <v>1791</v>
      </c>
      <c r="D88" s="238"/>
      <c r="E88" s="238"/>
      <c r="F88" s="259" t="s">
        <v>1776</v>
      </c>
      <c r="G88" s="260"/>
      <c r="H88" s="238" t="s">
        <v>1792</v>
      </c>
      <c r="I88" s="238" t="s">
        <v>1772</v>
      </c>
      <c r="J88" s="238">
        <v>20</v>
      </c>
      <c r="K88" s="250"/>
    </row>
    <row r="89" spans="2:11" s="1" customFormat="1" ht="15" customHeight="1">
      <c r="B89" s="261"/>
      <c r="C89" s="238" t="s">
        <v>1793</v>
      </c>
      <c r="D89" s="238"/>
      <c r="E89" s="238"/>
      <c r="F89" s="259" t="s">
        <v>1776</v>
      </c>
      <c r="G89" s="260"/>
      <c r="H89" s="238" t="s">
        <v>1794</v>
      </c>
      <c r="I89" s="238" t="s">
        <v>1772</v>
      </c>
      <c r="J89" s="238">
        <v>20</v>
      </c>
      <c r="K89" s="250"/>
    </row>
    <row r="90" spans="2:11" s="1" customFormat="1" ht="15" customHeight="1">
      <c r="B90" s="261"/>
      <c r="C90" s="238" t="s">
        <v>1795</v>
      </c>
      <c r="D90" s="238"/>
      <c r="E90" s="238"/>
      <c r="F90" s="259" t="s">
        <v>1776</v>
      </c>
      <c r="G90" s="260"/>
      <c r="H90" s="238" t="s">
        <v>1796</v>
      </c>
      <c r="I90" s="238" t="s">
        <v>1772</v>
      </c>
      <c r="J90" s="238">
        <v>50</v>
      </c>
      <c r="K90" s="250"/>
    </row>
    <row r="91" spans="2:11" s="1" customFormat="1" ht="15" customHeight="1">
      <c r="B91" s="261"/>
      <c r="C91" s="238" t="s">
        <v>1797</v>
      </c>
      <c r="D91" s="238"/>
      <c r="E91" s="238"/>
      <c r="F91" s="259" t="s">
        <v>1776</v>
      </c>
      <c r="G91" s="260"/>
      <c r="H91" s="238" t="s">
        <v>1797</v>
      </c>
      <c r="I91" s="238" t="s">
        <v>1772</v>
      </c>
      <c r="J91" s="238">
        <v>50</v>
      </c>
      <c r="K91" s="250"/>
    </row>
    <row r="92" spans="2:11" s="1" customFormat="1" ht="15" customHeight="1">
      <c r="B92" s="261"/>
      <c r="C92" s="238" t="s">
        <v>1798</v>
      </c>
      <c r="D92" s="238"/>
      <c r="E92" s="238"/>
      <c r="F92" s="259" t="s">
        <v>1776</v>
      </c>
      <c r="G92" s="260"/>
      <c r="H92" s="238" t="s">
        <v>1799</v>
      </c>
      <c r="I92" s="238" t="s">
        <v>1772</v>
      </c>
      <c r="J92" s="238">
        <v>255</v>
      </c>
      <c r="K92" s="250"/>
    </row>
    <row r="93" spans="2:11" s="1" customFormat="1" ht="15" customHeight="1">
      <c r="B93" s="261"/>
      <c r="C93" s="238" t="s">
        <v>1800</v>
      </c>
      <c r="D93" s="238"/>
      <c r="E93" s="238"/>
      <c r="F93" s="259" t="s">
        <v>1770</v>
      </c>
      <c r="G93" s="260"/>
      <c r="H93" s="238" t="s">
        <v>1801</v>
      </c>
      <c r="I93" s="238" t="s">
        <v>1802</v>
      </c>
      <c r="J93" s="238"/>
      <c r="K93" s="250"/>
    </row>
    <row r="94" spans="2:11" s="1" customFormat="1" ht="15" customHeight="1">
      <c r="B94" s="261"/>
      <c r="C94" s="238" t="s">
        <v>1803</v>
      </c>
      <c r="D94" s="238"/>
      <c r="E94" s="238"/>
      <c r="F94" s="259" t="s">
        <v>1770</v>
      </c>
      <c r="G94" s="260"/>
      <c r="H94" s="238" t="s">
        <v>1804</v>
      </c>
      <c r="I94" s="238" t="s">
        <v>1805</v>
      </c>
      <c r="J94" s="238"/>
      <c r="K94" s="250"/>
    </row>
    <row r="95" spans="2:11" s="1" customFormat="1" ht="15" customHeight="1">
      <c r="B95" s="261"/>
      <c r="C95" s="238" t="s">
        <v>1806</v>
      </c>
      <c r="D95" s="238"/>
      <c r="E95" s="238"/>
      <c r="F95" s="259" t="s">
        <v>1770</v>
      </c>
      <c r="G95" s="260"/>
      <c r="H95" s="238" t="s">
        <v>1806</v>
      </c>
      <c r="I95" s="238" t="s">
        <v>1805</v>
      </c>
      <c r="J95" s="238"/>
      <c r="K95" s="250"/>
    </row>
    <row r="96" spans="2:11" s="1" customFormat="1" ht="15" customHeight="1">
      <c r="B96" s="261"/>
      <c r="C96" s="238" t="s">
        <v>42</v>
      </c>
      <c r="D96" s="238"/>
      <c r="E96" s="238"/>
      <c r="F96" s="259" t="s">
        <v>1770</v>
      </c>
      <c r="G96" s="260"/>
      <c r="H96" s="238" t="s">
        <v>1807</v>
      </c>
      <c r="I96" s="238" t="s">
        <v>1805</v>
      </c>
      <c r="J96" s="238"/>
      <c r="K96" s="250"/>
    </row>
    <row r="97" spans="2:11" s="1" customFormat="1" ht="15" customHeight="1">
      <c r="B97" s="261"/>
      <c r="C97" s="238" t="s">
        <v>52</v>
      </c>
      <c r="D97" s="238"/>
      <c r="E97" s="238"/>
      <c r="F97" s="259" t="s">
        <v>1770</v>
      </c>
      <c r="G97" s="260"/>
      <c r="H97" s="238" t="s">
        <v>1808</v>
      </c>
      <c r="I97" s="238" t="s">
        <v>1805</v>
      </c>
      <c r="J97" s="238"/>
      <c r="K97" s="250"/>
    </row>
    <row r="98" spans="2:11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pans="2:11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pans="2:11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pans="2:1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pans="2:11" s="1" customFormat="1" ht="45" customHeight="1">
      <c r="B102" s="249"/>
      <c r="C102" s="361" t="s">
        <v>1809</v>
      </c>
      <c r="D102" s="361"/>
      <c r="E102" s="361"/>
      <c r="F102" s="361"/>
      <c r="G102" s="361"/>
      <c r="H102" s="361"/>
      <c r="I102" s="361"/>
      <c r="J102" s="361"/>
      <c r="K102" s="250"/>
    </row>
    <row r="103" spans="2:11" s="1" customFormat="1" ht="17.25" customHeight="1">
      <c r="B103" s="249"/>
      <c r="C103" s="251" t="s">
        <v>1764</v>
      </c>
      <c r="D103" s="251"/>
      <c r="E103" s="251"/>
      <c r="F103" s="251" t="s">
        <v>1765</v>
      </c>
      <c r="G103" s="252"/>
      <c r="H103" s="251" t="s">
        <v>58</v>
      </c>
      <c r="I103" s="251" t="s">
        <v>61</v>
      </c>
      <c r="J103" s="251" t="s">
        <v>1766</v>
      </c>
      <c r="K103" s="250"/>
    </row>
    <row r="104" spans="2:11" s="1" customFormat="1" ht="17.25" customHeight="1">
      <c r="B104" s="249"/>
      <c r="C104" s="253" t="s">
        <v>1767</v>
      </c>
      <c r="D104" s="253"/>
      <c r="E104" s="253"/>
      <c r="F104" s="254" t="s">
        <v>1768</v>
      </c>
      <c r="G104" s="255"/>
      <c r="H104" s="253"/>
      <c r="I104" s="253"/>
      <c r="J104" s="253" t="s">
        <v>1769</v>
      </c>
      <c r="K104" s="250"/>
    </row>
    <row r="105" spans="2:11" s="1" customFormat="1" ht="5.25" customHeight="1">
      <c r="B105" s="249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pans="2:11" s="1" customFormat="1" ht="15" customHeight="1">
      <c r="B106" s="249"/>
      <c r="C106" s="238" t="s">
        <v>57</v>
      </c>
      <c r="D106" s="258"/>
      <c r="E106" s="258"/>
      <c r="F106" s="259" t="s">
        <v>1770</v>
      </c>
      <c r="G106" s="238"/>
      <c r="H106" s="238" t="s">
        <v>1810</v>
      </c>
      <c r="I106" s="238" t="s">
        <v>1772</v>
      </c>
      <c r="J106" s="238">
        <v>20</v>
      </c>
      <c r="K106" s="250"/>
    </row>
    <row r="107" spans="2:11" s="1" customFormat="1" ht="15" customHeight="1">
      <c r="B107" s="249"/>
      <c r="C107" s="238" t="s">
        <v>1773</v>
      </c>
      <c r="D107" s="238"/>
      <c r="E107" s="238"/>
      <c r="F107" s="259" t="s">
        <v>1770</v>
      </c>
      <c r="G107" s="238"/>
      <c r="H107" s="238" t="s">
        <v>1810</v>
      </c>
      <c r="I107" s="238" t="s">
        <v>1772</v>
      </c>
      <c r="J107" s="238">
        <v>120</v>
      </c>
      <c r="K107" s="250"/>
    </row>
    <row r="108" spans="2:11" s="1" customFormat="1" ht="15" customHeight="1">
      <c r="B108" s="261"/>
      <c r="C108" s="238" t="s">
        <v>1775</v>
      </c>
      <c r="D108" s="238"/>
      <c r="E108" s="238"/>
      <c r="F108" s="259" t="s">
        <v>1776</v>
      </c>
      <c r="G108" s="238"/>
      <c r="H108" s="238" t="s">
        <v>1810</v>
      </c>
      <c r="I108" s="238" t="s">
        <v>1772</v>
      </c>
      <c r="J108" s="238">
        <v>50</v>
      </c>
      <c r="K108" s="250"/>
    </row>
    <row r="109" spans="2:11" s="1" customFormat="1" ht="15" customHeight="1">
      <c r="B109" s="261"/>
      <c r="C109" s="238" t="s">
        <v>1778</v>
      </c>
      <c r="D109" s="238"/>
      <c r="E109" s="238"/>
      <c r="F109" s="259" t="s">
        <v>1770</v>
      </c>
      <c r="G109" s="238"/>
      <c r="H109" s="238" t="s">
        <v>1810</v>
      </c>
      <c r="I109" s="238" t="s">
        <v>1780</v>
      </c>
      <c r="J109" s="238"/>
      <c r="K109" s="250"/>
    </row>
    <row r="110" spans="2:11" s="1" customFormat="1" ht="15" customHeight="1">
      <c r="B110" s="261"/>
      <c r="C110" s="238" t="s">
        <v>1789</v>
      </c>
      <c r="D110" s="238"/>
      <c r="E110" s="238"/>
      <c r="F110" s="259" t="s">
        <v>1776</v>
      </c>
      <c r="G110" s="238"/>
      <c r="H110" s="238" t="s">
        <v>1810</v>
      </c>
      <c r="I110" s="238" t="s">
        <v>1772</v>
      </c>
      <c r="J110" s="238">
        <v>50</v>
      </c>
      <c r="K110" s="250"/>
    </row>
    <row r="111" spans="2:11" s="1" customFormat="1" ht="15" customHeight="1">
      <c r="B111" s="261"/>
      <c r="C111" s="238" t="s">
        <v>1797</v>
      </c>
      <c r="D111" s="238"/>
      <c r="E111" s="238"/>
      <c r="F111" s="259" t="s">
        <v>1776</v>
      </c>
      <c r="G111" s="238"/>
      <c r="H111" s="238" t="s">
        <v>1810</v>
      </c>
      <c r="I111" s="238" t="s">
        <v>1772</v>
      </c>
      <c r="J111" s="238">
        <v>50</v>
      </c>
      <c r="K111" s="250"/>
    </row>
    <row r="112" spans="2:11" s="1" customFormat="1" ht="15" customHeight="1">
      <c r="B112" s="261"/>
      <c r="C112" s="238" t="s">
        <v>1795</v>
      </c>
      <c r="D112" s="238"/>
      <c r="E112" s="238"/>
      <c r="F112" s="259" t="s">
        <v>1776</v>
      </c>
      <c r="G112" s="238"/>
      <c r="H112" s="238" t="s">
        <v>1810</v>
      </c>
      <c r="I112" s="238" t="s">
        <v>1772</v>
      </c>
      <c r="J112" s="238">
        <v>50</v>
      </c>
      <c r="K112" s="250"/>
    </row>
    <row r="113" spans="2:11" s="1" customFormat="1" ht="15" customHeight="1">
      <c r="B113" s="261"/>
      <c r="C113" s="238" t="s">
        <v>57</v>
      </c>
      <c r="D113" s="238"/>
      <c r="E113" s="238"/>
      <c r="F113" s="259" t="s">
        <v>1770</v>
      </c>
      <c r="G113" s="238"/>
      <c r="H113" s="238" t="s">
        <v>1811</v>
      </c>
      <c r="I113" s="238" t="s">
        <v>1772</v>
      </c>
      <c r="J113" s="238">
        <v>20</v>
      </c>
      <c r="K113" s="250"/>
    </row>
    <row r="114" spans="2:11" s="1" customFormat="1" ht="15" customHeight="1">
      <c r="B114" s="261"/>
      <c r="C114" s="238" t="s">
        <v>1812</v>
      </c>
      <c r="D114" s="238"/>
      <c r="E114" s="238"/>
      <c r="F114" s="259" t="s">
        <v>1770</v>
      </c>
      <c r="G114" s="238"/>
      <c r="H114" s="238" t="s">
        <v>1813</v>
      </c>
      <c r="I114" s="238" t="s">
        <v>1772</v>
      </c>
      <c r="J114" s="238">
        <v>120</v>
      </c>
      <c r="K114" s="250"/>
    </row>
    <row r="115" spans="2:11" s="1" customFormat="1" ht="15" customHeight="1">
      <c r="B115" s="261"/>
      <c r="C115" s="238" t="s">
        <v>42</v>
      </c>
      <c r="D115" s="238"/>
      <c r="E115" s="238"/>
      <c r="F115" s="259" t="s">
        <v>1770</v>
      </c>
      <c r="G115" s="238"/>
      <c r="H115" s="238" t="s">
        <v>1814</v>
      </c>
      <c r="I115" s="238" t="s">
        <v>1805</v>
      </c>
      <c r="J115" s="238"/>
      <c r="K115" s="250"/>
    </row>
    <row r="116" spans="2:11" s="1" customFormat="1" ht="15" customHeight="1">
      <c r="B116" s="261"/>
      <c r="C116" s="238" t="s">
        <v>52</v>
      </c>
      <c r="D116" s="238"/>
      <c r="E116" s="238"/>
      <c r="F116" s="259" t="s">
        <v>1770</v>
      </c>
      <c r="G116" s="238"/>
      <c r="H116" s="238" t="s">
        <v>1815</v>
      </c>
      <c r="I116" s="238" t="s">
        <v>1805</v>
      </c>
      <c r="J116" s="238"/>
      <c r="K116" s="250"/>
    </row>
    <row r="117" spans="2:11" s="1" customFormat="1" ht="15" customHeight="1">
      <c r="B117" s="261"/>
      <c r="C117" s="238" t="s">
        <v>61</v>
      </c>
      <c r="D117" s="238"/>
      <c r="E117" s="238"/>
      <c r="F117" s="259" t="s">
        <v>1770</v>
      </c>
      <c r="G117" s="238"/>
      <c r="H117" s="238" t="s">
        <v>1816</v>
      </c>
      <c r="I117" s="238" t="s">
        <v>1817</v>
      </c>
      <c r="J117" s="238"/>
      <c r="K117" s="250"/>
    </row>
    <row r="118" spans="2:11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pans="2:11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pans="2:11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62" t="s">
        <v>1818</v>
      </c>
      <c r="D122" s="362"/>
      <c r="E122" s="362"/>
      <c r="F122" s="362"/>
      <c r="G122" s="362"/>
      <c r="H122" s="362"/>
      <c r="I122" s="362"/>
      <c r="J122" s="362"/>
      <c r="K122" s="278"/>
    </row>
    <row r="123" spans="2:11" s="1" customFormat="1" ht="17.25" customHeight="1">
      <c r="B123" s="279"/>
      <c r="C123" s="251" t="s">
        <v>1764</v>
      </c>
      <c r="D123" s="251"/>
      <c r="E123" s="251"/>
      <c r="F123" s="251" t="s">
        <v>1765</v>
      </c>
      <c r="G123" s="252"/>
      <c r="H123" s="251" t="s">
        <v>58</v>
      </c>
      <c r="I123" s="251" t="s">
        <v>61</v>
      </c>
      <c r="J123" s="251" t="s">
        <v>1766</v>
      </c>
      <c r="K123" s="280"/>
    </row>
    <row r="124" spans="2:11" s="1" customFormat="1" ht="17.25" customHeight="1">
      <c r="B124" s="279"/>
      <c r="C124" s="253" t="s">
        <v>1767</v>
      </c>
      <c r="D124" s="253"/>
      <c r="E124" s="253"/>
      <c r="F124" s="254" t="s">
        <v>1768</v>
      </c>
      <c r="G124" s="255"/>
      <c r="H124" s="253"/>
      <c r="I124" s="253"/>
      <c r="J124" s="253" t="s">
        <v>1769</v>
      </c>
      <c r="K124" s="280"/>
    </row>
    <row r="125" spans="2:11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pans="2:11" s="1" customFormat="1" ht="15" customHeight="1">
      <c r="B126" s="281"/>
      <c r="C126" s="238" t="s">
        <v>1773</v>
      </c>
      <c r="D126" s="258"/>
      <c r="E126" s="258"/>
      <c r="F126" s="259" t="s">
        <v>1770</v>
      </c>
      <c r="G126" s="238"/>
      <c r="H126" s="238" t="s">
        <v>1810</v>
      </c>
      <c r="I126" s="238" t="s">
        <v>1772</v>
      </c>
      <c r="J126" s="238">
        <v>120</v>
      </c>
      <c r="K126" s="284"/>
    </row>
    <row r="127" spans="2:11" s="1" customFormat="1" ht="15" customHeight="1">
      <c r="B127" s="281"/>
      <c r="C127" s="238" t="s">
        <v>1819</v>
      </c>
      <c r="D127" s="238"/>
      <c r="E127" s="238"/>
      <c r="F127" s="259" t="s">
        <v>1770</v>
      </c>
      <c r="G127" s="238"/>
      <c r="H127" s="238" t="s">
        <v>1820</v>
      </c>
      <c r="I127" s="238" t="s">
        <v>1772</v>
      </c>
      <c r="J127" s="238" t="s">
        <v>1821</v>
      </c>
      <c r="K127" s="284"/>
    </row>
    <row r="128" spans="2:11" s="1" customFormat="1" ht="15" customHeight="1">
      <c r="B128" s="281"/>
      <c r="C128" s="238" t="s">
        <v>89</v>
      </c>
      <c r="D128" s="238"/>
      <c r="E128" s="238"/>
      <c r="F128" s="259" t="s">
        <v>1770</v>
      </c>
      <c r="G128" s="238"/>
      <c r="H128" s="238" t="s">
        <v>1822</v>
      </c>
      <c r="I128" s="238" t="s">
        <v>1772</v>
      </c>
      <c r="J128" s="238" t="s">
        <v>1821</v>
      </c>
      <c r="K128" s="284"/>
    </row>
    <row r="129" spans="2:11" s="1" customFormat="1" ht="15" customHeight="1">
      <c r="B129" s="281"/>
      <c r="C129" s="238" t="s">
        <v>1781</v>
      </c>
      <c r="D129" s="238"/>
      <c r="E129" s="238"/>
      <c r="F129" s="259" t="s">
        <v>1776</v>
      </c>
      <c r="G129" s="238"/>
      <c r="H129" s="238" t="s">
        <v>1782</v>
      </c>
      <c r="I129" s="238" t="s">
        <v>1772</v>
      </c>
      <c r="J129" s="238">
        <v>15</v>
      </c>
      <c r="K129" s="284"/>
    </row>
    <row r="130" spans="2:11" s="1" customFormat="1" ht="15" customHeight="1">
      <c r="B130" s="281"/>
      <c r="C130" s="262" t="s">
        <v>1783</v>
      </c>
      <c r="D130" s="262"/>
      <c r="E130" s="262"/>
      <c r="F130" s="263" t="s">
        <v>1776</v>
      </c>
      <c r="G130" s="262"/>
      <c r="H130" s="262" t="s">
        <v>1784</v>
      </c>
      <c r="I130" s="262" t="s">
        <v>1772</v>
      </c>
      <c r="J130" s="262">
        <v>15</v>
      </c>
      <c r="K130" s="284"/>
    </row>
    <row r="131" spans="2:11" s="1" customFormat="1" ht="15" customHeight="1">
      <c r="B131" s="281"/>
      <c r="C131" s="262" t="s">
        <v>1785</v>
      </c>
      <c r="D131" s="262"/>
      <c r="E131" s="262"/>
      <c r="F131" s="263" t="s">
        <v>1776</v>
      </c>
      <c r="G131" s="262"/>
      <c r="H131" s="262" t="s">
        <v>1786</v>
      </c>
      <c r="I131" s="262" t="s">
        <v>1772</v>
      </c>
      <c r="J131" s="262">
        <v>20</v>
      </c>
      <c r="K131" s="284"/>
    </row>
    <row r="132" spans="2:11" s="1" customFormat="1" ht="15" customHeight="1">
      <c r="B132" s="281"/>
      <c r="C132" s="262" t="s">
        <v>1787</v>
      </c>
      <c r="D132" s="262"/>
      <c r="E132" s="262"/>
      <c r="F132" s="263" t="s">
        <v>1776</v>
      </c>
      <c r="G132" s="262"/>
      <c r="H132" s="262" t="s">
        <v>1788</v>
      </c>
      <c r="I132" s="262" t="s">
        <v>1772</v>
      </c>
      <c r="J132" s="262">
        <v>20</v>
      </c>
      <c r="K132" s="284"/>
    </row>
    <row r="133" spans="2:11" s="1" customFormat="1" ht="15" customHeight="1">
      <c r="B133" s="281"/>
      <c r="C133" s="238" t="s">
        <v>1775</v>
      </c>
      <c r="D133" s="238"/>
      <c r="E133" s="238"/>
      <c r="F133" s="259" t="s">
        <v>1776</v>
      </c>
      <c r="G133" s="238"/>
      <c r="H133" s="238" t="s">
        <v>1810</v>
      </c>
      <c r="I133" s="238" t="s">
        <v>1772</v>
      </c>
      <c r="J133" s="238">
        <v>50</v>
      </c>
      <c r="K133" s="284"/>
    </row>
    <row r="134" spans="2:11" s="1" customFormat="1" ht="15" customHeight="1">
      <c r="B134" s="281"/>
      <c r="C134" s="238" t="s">
        <v>1789</v>
      </c>
      <c r="D134" s="238"/>
      <c r="E134" s="238"/>
      <c r="F134" s="259" t="s">
        <v>1776</v>
      </c>
      <c r="G134" s="238"/>
      <c r="H134" s="238" t="s">
        <v>1810</v>
      </c>
      <c r="I134" s="238" t="s">
        <v>1772</v>
      </c>
      <c r="J134" s="238">
        <v>50</v>
      </c>
      <c r="K134" s="284"/>
    </row>
    <row r="135" spans="2:11" s="1" customFormat="1" ht="15" customHeight="1">
      <c r="B135" s="281"/>
      <c r="C135" s="238" t="s">
        <v>1795</v>
      </c>
      <c r="D135" s="238"/>
      <c r="E135" s="238"/>
      <c r="F135" s="259" t="s">
        <v>1776</v>
      </c>
      <c r="G135" s="238"/>
      <c r="H135" s="238" t="s">
        <v>1810</v>
      </c>
      <c r="I135" s="238" t="s">
        <v>1772</v>
      </c>
      <c r="J135" s="238">
        <v>50</v>
      </c>
      <c r="K135" s="284"/>
    </row>
    <row r="136" spans="2:11" s="1" customFormat="1" ht="15" customHeight="1">
      <c r="B136" s="281"/>
      <c r="C136" s="238" t="s">
        <v>1797</v>
      </c>
      <c r="D136" s="238"/>
      <c r="E136" s="238"/>
      <c r="F136" s="259" t="s">
        <v>1776</v>
      </c>
      <c r="G136" s="238"/>
      <c r="H136" s="238" t="s">
        <v>1810</v>
      </c>
      <c r="I136" s="238" t="s">
        <v>1772</v>
      </c>
      <c r="J136" s="238">
        <v>50</v>
      </c>
      <c r="K136" s="284"/>
    </row>
    <row r="137" spans="2:11" s="1" customFormat="1" ht="15" customHeight="1">
      <c r="B137" s="281"/>
      <c r="C137" s="238" t="s">
        <v>1798</v>
      </c>
      <c r="D137" s="238"/>
      <c r="E137" s="238"/>
      <c r="F137" s="259" t="s">
        <v>1776</v>
      </c>
      <c r="G137" s="238"/>
      <c r="H137" s="238" t="s">
        <v>1823</v>
      </c>
      <c r="I137" s="238" t="s">
        <v>1772</v>
      </c>
      <c r="J137" s="238">
        <v>255</v>
      </c>
      <c r="K137" s="284"/>
    </row>
    <row r="138" spans="2:11" s="1" customFormat="1" ht="15" customHeight="1">
      <c r="B138" s="281"/>
      <c r="C138" s="238" t="s">
        <v>1800</v>
      </c>
      <c r="D138" s="238"/>
      <c r="E138" s="238"/>
      <c r="F138" s="259" t="s">
        <v>1770</v>
      </c>
      <c r="G138" s="238"/>
      <c r="H138" s="238" t="s">
        <v>1824</v>
      </c>
      <c r="I138" s="238" t="s">
        <v>1802</v>
      </c>
      <c r="J138" s="238"/>
      <c r="K138" s="284"/>
    </row>
    <row r="139" spans="2:11" s="1" customFormat="1" ht="15" customHeight="1">
      <c r="B139" s="281"/>
      <c r="C139" s="238" t="s">
        <v>1803</v>
      </c>
      <c r="D139" s="238"/>
      <c r="E139" s="238"/>
      <c r="F139" s="259" t="s">
        <v>1770</v>
      </c>
      <c r="G139" s="238"/>
      <c r="H139" s="238" t="s">
        <v>1825</v>
      </c>
      <c r="I139" s="238" t="s">
        <v>1805</v>
      </c>
      <c r="J139" s="238"/>
      <c r="K139" s="284"/>
    </row>
    <row r="140" spans="2:11" s="1" customFormat="1" ht="15" customHeight="1">
      <c r="B140" s="281"/>
      <c r="C140" s="238" t="s">
        <v>1806</v>
      </c>
      <c r="D140" s="238"/>
      <c r="E140" s="238"/>
      <c r="F140" s="259" t="s">
        <v>1770</v>
      </c>
      <c r="G140" s="238"/>
      <c r="H140" s="238" t="s">
        <v>1806</v>
      </c>
      <c r="I140" s="238" t="s">
        <v>1805</v>
      </c>
      <c r="J140" s="238"/>
      <c r="K140" s="284"/>
    </row>
    <row r="141" spans="2:11" s="1" customFormat="1" ht="15" customHeight="1">
      <c r="B141" s="281"/>
      <c r="C141" s="238" t="s">
        <v>42</v>
      </c>
      <c r="D141" s="238"/>
      <c r="E141" s="238"/>
      <c r="F141" s="259" t="s">
        <v>1770</v>
      </c>
      <c r="G141" s="238"/>
      <c r="H141" s="238" t="s">
        <v>1826</v>
      </c>
      <c r="I141" s="238" t="s">
        <v>1805</v>
      </c>
      <c r="J141" s="238"/>
      <c r="K141" s="284"/>
    </row>
    <row r="142" spans="2:11" s="1" customFormat="1" ht="15" customHeight="1">
      <c r="B142" s="281"/>
      <c r="C142" s="238" t="s">
        <v>1827</v>
      </c>
      <c r="D142" s="238"/>
      <c r="E142" s="238"/>
      <c r="F142" s="259" t="s">
        <v>1770</v>
      </c>
      <c r="G142" s="238"/>
      <c r="H142" s="238" t="s">
        <v>1828</v>
      </c>
      <c r="I142" s="238" t="s">
        <v>1805</v>
      </c>
      <c r="J142" s="238"/>
      <c r="K142" s="284"/>
    </row>
    <row r="143" spans="2:11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pans="2:11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pans="2:11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pans="2:11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pans="2:11" s="1" customFormat="1" ht="45" customHeight="1">
      <c r="B147" s="249"/>
      <c r="C147" s="361" t="s">
        <v>1829</v>
      </c>
      <c r="D147" s="361"/>
      <c r="E147" s="361"/>
      <c r="F147" s="361"/>
      <c r="G147" s="361"/>
      <c r="H147" s="361"/>
      <c r="I147" s="361"/>
      <c r="J147" s="361"/>
      <c r="K147" s="250"/>
    </row>
    <row r="148" spans="2:11" s="1" customFormat="1" ht="17.25" customHeight="1">
      <c r="B148" s="249"/>
      <c r="C148" s="251" t="s">
        <v>1764</v>
      </c>
      <c r="D148" s="251"/>
      <c r="E148" s="251"/>
      <c r="F148" s="251" t="s">
        <v>1765</v>
      </c>
      <c r="G148" s="252"/>
      <c r="H148" s="251" t="s">
        <v>58</v>
      </c>
      <c r="I148" s="251" t="s">
        <v>61</v>
      </c>
      <c r="J148" s="251" t="s">
        <v>1766</v>
      </c>
      <c r="K148" s="250"/>
    </row>
    <row r="149" spans="2:11" s="1" customFormat="1" ht="17.25" customHeight="1">
      <c r="B149" s="249"/>
      <c r="C149" s="253" t="s">
        <v>1767</v>
      </c>
      <c r="D149" s="253"/>
      <c r="E149" s="253"/>
      <c r="F149" s="254" t="s">
        <v>1768</v>
      </c>
      <c r="G149" s="255"/>
      <c r="H149" s="253"/>
      <c r="I149" s="253"/>
      <c r="J149" s="253" t="s">
        <v>1769</v>
      </c>
      <c r="K149" s="250"/>
    </row>
    <row r="150" spans="2:11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pans="2:11" s="1" customFormat="1" ht="15" customHeight="1">
      <c r="B151" s="261"/>
      <c r="C151" s="288" t="s">
        <v>1773</v>
      </c>
      <c r="D151" s="238"/>
      <c r="E151" s="238"/>
      <c r="F151" s="289" t="s">
        <v>1770</v>
      </c>
      <c r="G151" s="238"/>
      <c r="H151" s="288" t="s">
        <v>1810</v>
      </c>
      <c r="I151" s="288" t="s">
        <v>1772</v>
      </c>
      <c r="J151" s="288">
        <v>120</v>
      </c>
      <c r="K151" s="284"/>
    </row>
    <row r="152" spans="2:11" s="1" customFormat="1" ht="15" customHeight="1">
      <c r="B152" s="261"/>
      <c r="C152" s="288" t="s">
        <v>1819</v>
      </c>
      <c r="D152" s="238"/>
      <c r="E152" s="238"/>
      <c r="F152" s="289" t="s">
        <v>1770</v>
      </c>
      <c r="G152" s="238"/>
      <c r="H152" s="288" t="s">
        <v>1830</v>
      </c>
      <c r="I152" s="288" t="s">
        <v>1772</v>
      </c>
      <c r="J152" s="288" t="s">
        <v>1821</v>
      </c>
      <c r="K152" s="284"/>
    </row>
    <row r="153" spans="2:11" s="1" customFormat="1" ht="15" customHeight="1">
      <c r="B153" s="261"/>
      <c r="C153" s="288" t="s">
        <v>89</v>
      </c>
      <c r="D153" s="238"/>
      <c r="E153" s="238"/>
      <c r="F153" s="289" t="s">
        <v>1770</v>
      </c>
      <c r="G153" s="238"/>
      <c r="H153" s="288" t="s">
        <v>1831</v>
      </c>
      <c r="I153" s="288" t="s">
        <v>1772</v>
      </c>
      <c r="J153" s="288" t="s">
        <v>1821</v>
      </c>
      <c r="K153" s="284"/>
    </row>
    <row r="154" spans="2:11" s="1" customFormat="1" ht="15" customHeight="1">
      <c r="B154" s="261"/>
      <c r="C154" s="288" t="s">
        <v>1775</v>
      </c>
      <c r="D154" s="238"/>
      <c r="E154" s="238"/>
      <c r="F154" s="289" t="s">
        <v>1776</v>
      </c>
      <c r="G154" s="238"/>
      <c r="H154" s="288" t="s">
        <v>1810</v>
      </c>
      <c r="I154" s="288" t="s">
        <v>1772</v>
      </c>
      <c r="J154" s="288">
        <v>50</v>
      </c>
      <c r="K154" s="284"/>
    </row>
    <row r="155" spans="2:11" s="1" customFormat="1" ht="15" customHeight="1">
      <c r="B155" s="261"/>
      <c r="C155" s="288" t="s">
        <v>1778</v>
      </c>
      <c r="D155" s="238"/>
      <c r="E155" s="238"/>
      <c r="F155" s="289" t="s">
        <v>1770</v>
      </c>
      <c r="G155" s="238"/>
      <c r="H155" s="288" t="s">
        <v>1810</v>
      </c>
      <c r="I155" s="288" t="s">
        <v>1780</v>
      </c>
      <c r="J155" s="288"/>
      <c r="K155" s="284"/>
    </row>
    <row r="156" spans="2:11" s="1" customFormat="1" ht="15" customHeight="1">
      <c r="B156" s="261"/>
      <c r="C156" s="288" t="s">
        <v>1789</v>
      </c>
      <c r="D156" s="238"/>
      <c r="E156" s="238"/>
      <c r="F156" s="289" t="s">
        <v>1776</v>
      </c>
      <c r="G156" s="238"/>
      <c r="H156" s="288" t="s">
        <v>1810</v>
      </c>
      <c r="I156" s="288" t="s">
        <v>1772</v>
      </c>
      <c r="J156" s="288">
        <v>50</v>
      </c>
      <c r="K156" s="284"/>
    </row>
    <row r="157" spans="2:11" s="1" customFormat="1" ht="15" customHeight="1">
      <c r="B157" s="261"/>
      <c r="C157" s="288" t="s">
        <v>1797</v>
      </c>
      <c r="D157" s="238"/>
      <c r="E157" s="238"/>
      <c r="F157" s="289" t="s">
        <v>1776</v>
      </c>
      <c r="G157" s="238"/>
      <c r="H157" s="288" t="s">
        <v>1810</v>
      </c>
      <c r="I157" s="288" t="s">
        <v>1772</v>
      </c>
      <c r="J157" s="288">
        <v>50</v>
      </c>
      <c r="K157" s="284"/>
    </row>
    <row r="158" spans="2:11" s="1" customFormat="1" ht="15" customHeight="1">
      <c r="B158" s="261"/>
      <c r="C158" s="288" t="s">
        <v>1795</v>
      </c>
      <c r="D158" s="238"/>
      <c r="E158" s="238"/>
      <c r="F158" s="289" t="s">
        <v>1776</v>
      </c>
      <c r="G158" s="238"/>
      <c r="H158" s="288" t="s">
        <v>1810</v>
      </c>
      <c r="I158" s="288" t="s">
        <v>1772</v>
      </c>
      <c r="J158" s="288">
        <v>50</v>
      </c>
      <c r="K158" s="284"/>
    </row>
    <row r="159" spans="2:11" s="1" customFormat="1" ht="15" customHeight="1">
      <c r="B159" s="261"/>
      <c r="C159" s="288" t="s">
        <v>128</v>
      </c>
      <c r="D159" s="238"/>
      <c r="E159" s="238"/>
      <c r="F159" s="289" t="s">
        <v>1770</v>
      </c>
      <c r="G159" s="238"/>
      <c r="H159" s="288" t="s">
        <v>1832</v>
      </c>
      <c r="I159" s="288" t="s">
        <v>1772</v>
      </c>
      <c r="J159" s="288" t="s">
        <v>1833</v>
      </c>
      <c r="K159" s="284"/>
    </row>
    <row r="160" spans="2:11" s="1" customFormat="1" ht="15" customHeight="1">
      <c r="B160" s="261"/>
      <c r="C160" s="288" t="s">
        <v>1834</v>
      </c>
      <c r="D160" s="238"/>
      <c r="E160" s="238"/>
      <c r="F160" s="289" t="s">
        <v>1770</v>
      </c>
      <c r="G160" s="238"/>
      <c r="H160" s="288" t="s">
        <v>1835</v>
      </c>
      <c r="I160" s="288" t="s">
        <v>1805</v>
      </c>
      <c r="J160" s="288"/>
      <c r="K160" s="284"/>
    </row>
    <row r="161" spans="2:1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pans="2:11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pans="2:11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pans="2:11" s="1" customFormat="1" ht="7.5" customHeight="1">
      <c r="B164" s="227"/>
      <c r="C164" s="228"/>
      <c r="D164" s="228"/>
      <c r="E164" s="228"/>
      <c r="F164" s="228"/>
      <c r="G164" s="228"/>
      <c r="H164" s="228"/>
      <c r="I164" s="228"/>
      <c r="J164" s="228"/>
      <c r="K164" s="229"/>
    </row>
    <row r="165" spans="2:11" s="1" customFormat="1" ht="45" customHeight="1">
      <c r="B165" s="230"/>
      <c r="C165" s="362" t="s">
        <v>1836</v>
      </c>
      <c r="D165" s="362"/>
      <c r="E165" s="362"/>
      <c r="F165" s="362"/>
      <c r="G165" s="362"/>
      <c r="H165" s="362"/>
      <c r="I165" s="362"/>
      <c r="J165" s="362"/>
      <c r="K165" s="231"/>
    </row>
    <row r="166" spans="2:11" s="1" customFormat="1" ht="17.25" customHeight="1">
      <c r="B166" s="230"/>
      <c r="C166" s="251" t="s">
        <v>1764</v>
      </c>
      <c r="D166" s="251"/>
      <c r="E166" s="251"/>
      <c r="F166" s="251" t="s">
        <v>1765</v>
      </c>
      <c r="G166" s="293"/>
      <c r="H166" s="294" t="s">
        <v>58</v>
      </c>
      <c r="I166" s="294" t="s">
        <v>61</v>
      </c>
      <c r="J166" s="251" t="s">
        <v>1766</v>
      </c>
      <c r="K166" s="231"/>
    </row>
    <row r="167" spans="2:11" s="1" customFormat="1" ht="17.25" customHeight="1">
      <c r="B167" s="232"/>
      <c r="C167" s="253" t="s">
        <v>1767</v>
      </c>
      <c r="D167" s="253"/>
      <c r="E167" s="253"/>
      <c r="F167" s="254" t="s">
        <v>1768</v>
      </c>
      <c r="G167" s="295"/>
      <c r="H167" s="296"/>
      <c r="I167" s="296"/>
      <c r="J167" s="253" t="s">
        <v>1769</v>
      </c>
      <c r="K167" s="233"/>
    </row>
    <row r="168" spans="2:11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pans="2:11" s="1" customFormat="1" ht="15" customHeight="1">
      <c r="B169" s="261"/>
      <c r="C169" s="238" t="s">
        <v>1773</v>
      </c>
      <c r="D169" s="238"/>
      <c r="E169" s="238"/>
      <c r="F169" s="259" t="s">
        <v>1770</v>
      </c>
      <c r="G169" s="238"/>
      <c r="H169" s="238" t="s">
        <v>1810</v>
      </c>
      <c r="I169" s="238" t="s">
        <v>1772</v>
      </c>
      <c r="J169" s="238">
        <v>120</v>
      </c>
      <c r="K169" s="284"/>
    </row>
    <row r="170" spans="2:11" s="1" customFormat="1" ht="15" customHeight="1">
      <c r="B170" s="261"/>
      <c r="C170" s="238" t="s">
        <v>1819</v>
      </c>
      <c r="D170" s="238"/>
      <c r="E170" s="238"/>
      <c r="F170" s="259" t="s">
        <v>1770</v>
      </c>
      <c r="G170" s="238"/>
      <c r="H170" s="238" t="s">
        <v>1820</v>
      </c>
      <c r="I170" s="238" t="s">
        <v>1772</v>
      </c>
      <c r="J170" s="238" t="s">
        <v>1821</v>
      </c>
      <c r="K170" s="284"/>
    </row>
    <row r="171" spans="2:11" s="1" customFormat="1" ht="15" customHeight="1">
      <c r="B171" s="261"/>
      <c r="C171" s="238" t="s">
        <v>89</v>
      </c>
      <c r="D171" s="238"/>
      <c r="E171" s="238"/>
      <c r="F171" s="259" t="s">
        <v>1770</v>
      </c>
      <c r="G171" s="238"/>
      <c r="H171" s="238" t="s">
        <v>1837</v>
      </c>
      <c r="I171" s="238" t="s">
        <v>1772</v>
      </c>
      <c r="J171" s="238" t="s">
        <v>1821</v>
      </c>
      <c r="K171" s="284"/>
    </row>
    <row r="172" spans="2:11" s="1" customFormat="1" ht="15" customHeight="1">
      <c r="B172" s="261"/>
      <c r="C172" s="238" t="s">
        <v>1775</v>
      </c>
      <c r="D172" s="238"/>
      <c r="E172" s="238"/>
      <c r="F172" s="259" t="s">
        <v>1776</v>
      </c>
      <c r="G172" s="238"/>
      <c r="H172" s="238" t="s">
        <v>1837</v>
      </c>
      <c r="I172" s="238" t="s">
        <v>1772</v>
      </c>
      <c r="J172" s="238">
        <v>50</v>
      </c>
      <c r="K172" s="284"/>
    </row>
    <row r="173" spans="2:11" s="1" customFormat="1" ht="15" customHeight="1">
      <c r="B173" s="261"/>
      <c r="C173" s="238" t="s">
        <v>1778</v>
      </c>
      <c r="D173" s="238"/>
      <c r="E173" s="238"/>
      <c r="F173" s="259" t="s">
        <v>1770</v>
      </c>
      <c r="G173" s="238"/>
      <c r="H173" s="238" t="s">
        <v>1837</v>
      </c>
      <c r="I173" s="238" t="s">
        <v>1780</v>
      </c>
      <c r="J173" s="238"/>
      <c r="K173" s="284"/>
    </row>
    <row r="174" spans="2:11" s="1" customFormat="1" ht="15" customHeight="1">
      <c r="B174" s="261"/>
      <c r="C174" s="238" t="s">
        <v>1789</v>
      </c>
      <c r="D174" s="238"/>
      <c r="E174" s="238"/>
      <c r="F174" s="259" t="s">
        <v>1776</v>
      </c>
      <c r="G174" s="238"/>
      <c r="H174" s="238" t="s">
        <v>1837</v>
      </c>
      <c r="I174" s="238" t="s">
        <v>1772</v>
      </c>
      <c r="J174" s="238">
        <v>50</v>
      </c>
      <c r="K174" s="284"/>
    </row>
    <row r="175" spans="2:11" s="1" customFormat="1" ht="15" customHeight="1">
      <c r="B175" s="261"/>
      <c r="C175" s="238" t="s">
        <v>1797</v>
      </c>
      <c r="D175" s="238"/>
      <c r="E175" s="238"/>
      <c r="F175" s="259" t="s">
        <v>1776</v>
      </c>
      <c r="G175" s="238"/>
      <c r="H175" s="238" t="s">
        <v>1837</v>
      </c>
      <c r="I175" s="238" t="s">
        <v>1772</v>
      </c>
      <c r="J175" s="238">
        <v>50</v>
      </c>
      <c r="K175" s="284"/>
    </row>
    <row r="176" spans="2:11" s="1" customFormat="1" ht="15" customHeight="1">
      <c r="B176" s="261"/>
      <c r="C176" s="238" t="s">
        <v>1795</v>
      </c>
      <c r="D176" s="238"/>
      <c r="E176" s="238"/>
      <c r="F176" s="259" t="s">
        <v>1776</v>
      </c>
      <c r="G176" s="238"/>
      <c r="H176" s="238" t="s">
        <v>1837</v>
      </c>
      <c r="I176" s="238" t="s">
        <v>1772</v>
      </c>
      <c r="J176" s="238">
        <v>50</v>
      </c>
      <c r="K176" s="284"/>
    </row>
    <row r="177" spans="2:11" s="1" customFormat="1" ht="15" customHeight="1">
      <c r="B177" s="261"/>
      <c r="C177" s="238" t="s">
        <v>142</v>
      </c>
      <c r="D177" s="238"/>
      <c r="E177" s="238"/>
      <c r="F177" s="259" t="s">
        <v>1770</v>
      </c>
      <c r="G177" s="238"/>
      <c r="H177" s="238" t="s">
        <v>1838</v>
      </c>
      <c r="I177" s="238" t="s">
        <v>1839</v>
      </c>
      <c r="J177" s="238"/>
      <c r="K177" s="284"/>
    </row>
    <row r="178" spans="2:11" s="1" customFormat="1" ht="15" customHeight="1">
      <c r="B178" s="261"/>
      <c r="C178" s="238" t="s">
        <v>61</v>
      </c>
      <c r="D178" s="238"/>
      <c r="E178" s="238"/>
      <c r="F178" s="259" t="s">
        <v>1770</v>
      </c>
      <c r="G178" s="238"/>
      <c r="H178" s="238" t="s">
        <v>1840</v>
      </c>
      <c r="I178" s="238" t="s">
        <v>1841</v>
      </c>
      <c r="J178" s="238">
        <v>1</v>
      </c>
      <c r="K178" s="284"/>
    </row>
    <row r="179" spans="2:11" s="1" customFormat="1" ht="15" customHeight="1">
      <c r="B179" s="261"/>
      <c r="C179" s="238" t="s">
        <v>57</v>
      </c>
      <c r="D179" s="238"/>
      <c r="E179" s="238"/>
      <c r="F179" s="259" t="s">
        <v>1770</v>
      </c>
      <c r="G179" s="238"/>
      <c r="H179" s="238" t="s">
        <v>1842</v>
      </c>
      <c r="I179" s="238" t="s">
        <v>1772</v>
      </c>
      <c r="J179" s="238">
        <v>20</v>
      </c>
      <c r="K179" s="284"/>
    </row>
    <row r="180" spans="2:11" s="1" customFormat="1" ht="15" customHeight="1">
      <c r="B180" s="261"/>
      <c r="C180" s="238" t="s">
        <v>58</v>
      </c>
      <c r="D180" s="238"/>
      <c r="E180" s="238"/>
      <c r="F180" s="259" t="s">
        <v>1770</v>
      </c>
      <c r="G180" s="238"/>
      <c r="H180" s="238" t="s">
        <v>1843</v>
      </c>
      <c r="I180" s="238" t="s">
        <v>1772</v>
      </c>
      <c r="J180" s="238">
        <v>255</v>
      </c>
      <c r="K180" s="284"/>
    </row>
    <row r="181" spans="2:11" s="1" customFormat="1" ht="15" customHeight="1">
      <c r="B181" s="261"/>
      <c r="C181" s="238" t="s">
        <v>143</v>
      </c>
      <c r="D181" s="238"/>
      <c r="E181" s="238"/>
      <c r="F181" s="259" t="s">
        <v>1770</v>
      </c>
      <c r="G181" s="238"/>
      <c r="H181" s="238" t="s">
        <v>1734</v>
      </c>
      <c r="I181" s="238" t="s">
        <v>1772</v>
      </c>
      <c r="J181" s="238">
        <v>10</v>
      </c>
      <c r="K181" s="284"/>
    </row>
    <row r="182" spans="2:11" s="1" customFormat="1" ht="15" customHeight="1">
      <c r="B182" s="261"/>
      <c r="C182" s="238" t="s">
        <v>144</v>
      </c>
      <c r="D182" s="238"/>
      <c r="E182" s="238"/>
      <c r="F182" s="259" t="s">
        <v>1770</v>
      </c>
      <c r="G182" s="238"/>
      <c r="H182" s="238" t="s">
        <v>1844</v>
      </c>
      <c r="I182" s="238" t="s">
        <v>1805</v>
      </c>
      <c r="J182" s="238"/>
      <c r="K182" s="284"/>
    </row>
    <row r="183" spans="2:11" s="1" customFormat="1" ht="15" customHeight="1">
      <c r="B183" s="261"/>
      <c r="C183" s="238" t="s">
        <v>1845</v>
      </c>
      <c r="D183" s="238"/>
      <c r="E183" s="238"/>
      <c r="F183" s="259" t="s">
        <v>1770</v>
      </c>
      <c r="G183" s="238"/>
      <c r="H183" s="238" t="s">
        <v>1846</v>
      </c>
      <c r="I183" s="238" t="s">
        <v>1805</v>
      </c>
      <c r="J183" s="238"/>
      <c r="K183" s="284"/>
    </row>
    <row r="184" spans="2:11" s="1" customFormat="1" ht="15" customHeight="1">
      <c r="B184" s="261"/>
      <c r="C184" s="238" t="s">
        <v>1834</v>
      </c>
      <c r="D184" s="238"/>
      <c r="E184" s="238"/>
      <c r="F184" s="259" t="s">
        <v>1770</v>
      </c>
      <c r="G184" s="238"/>
      <c r="H184" s="238" t="s">
        <v>1847</v>
      </c>
      <c r="I184" s="238" t="s">
        <v>1805</v>
      </c>
      <c r="J184" s="238"/>
      <c r="K184" s="284"/>
    </row>
    <row r="185" spans="2:11" s="1" customFormat="1" ht="15" customHeight="1">
      <c r="B185" s="261"/>
      <c r="C185" s="238" t="s">
        <v>146</v>
      </c>
      <c r="D185" s="238"/>
      <c r="E185" s="238"/>
      <c r="F185" s="259" t="s">
        <v>1776</v>
      </c>
      <c r="G185" s="238"/>
      <c r="H185" s="238" t="s">
        <v>1848</v>
      </c>
      <c r="I185" s="238" t="s">
        <v>1772</v>
      </c>
      <c r="J185" s="238">
        <v>50</v>
      </c>
      <c r="K185" s="284"/>
    </row>
    <row r="186" spans="2:11" s="1" customFormat="1" ht="15" customHeight="1">
      <c r="B186" s="261"/>
      <c r="C186" s="238" t="s">
        <v>1849</v>
      </c>
      <c r="D186" s="238"/>
      <c r="E186" s="238"/>
      <c r="F186" s="259" t="s">
        <v>1776</v>
      </c>
      <c r="G186" s="238"/>
      <c r="H186" s="238" t="s">
        <v>1850</v>
      </c>
      <c r="I186" s="238" t="s">
        <v>1851</v>
      </c>
      <c r="J186" s="238"/>
      <c r="K186" s="284"/>
    </row>
    <row r="187" spans="2:11" s="1" customFormat="1" ht="15" customHeight="1">
      <c r="B187" s="261"/>
      <c r="C187" s="238" t="s">
        <v>1852</v>
      </c>
      <c r="D187" s="238"/>
      <c r="E187" s="238"/>
      <c r="F187" s="259" t="s">
        <v>1776</v>
      </c>
      <c r="G187" s="238"/>
      <c r="H187" s="238" t="s">
        <v>1853</v>
      </c>
      <c r="I187" s="238" t="s">
        <v>1851</v>
      </c>
      <c r="J187" s="238"/>
      <c r="K187" s="284"/>
    </row>
    <row r="188" spans="2:11" s="1" customFormat="1" ht="15" customHeight="1">
      <c r="B188" s="261"/>
      <c r="C188" s="238" t="s">
        <v>1854</v>
      </c>
      <c r="D188" s="238"/>
      <c r="E188" s="238"/>
      <c r="F188" s="259" t="s">
        <v>1776</v>
      </c>
      <c r="G188" s="238"/>
      <c r="H188" s="238" t="s">
        <v>1855</v>
      </c>
      <c r="I188" s="238" t="s">
        <v>1851</v>
      </c>
      <c r="J188" s="238"/>
      <c r="K188" s="284"/>
    </row>
    <row r="189" spans="2:11" s="1" customFormat="1" ht="15" customHeight="1">
      <c r="B189" s="261"/>
      <c r="C189" s="297" t="s">
        <v>1856</v>
      </c>
      <c r="D189" s="238"/>
      <c r="E189" s="238"/>
      <c r="F189" s="259" t="s">
        <v>1776</v>
      </c>
      <c r="G189" s="238"/>
      <c r="H189" s="238" t="s">
        <v>1857</v>
      </c>
      <c r="I189" s="238" t="s">
        <v>1858</v>
      </c>
      <c r="J189" s="298" t="s">
        <v>1859</v>
      </c>
      <c r="K189" s="284"/>
    </row>
    <row r="190" spans="2:11" s="1" customFormat="1" ht="15" customHeight="1">
      <c r="B190" s="261"/>
      <c r="C190" s="297" t="s">
        <v>46</v>
      </c>
      <c r="D190" s="238"/>
      <c r="E190" s="238"/>
      <c r="F190" s="259" t="s">
        <v>1770</v>
      </c>
      <c r="G190" s="238"/>
      <c r="H190" s="235" t="s">
        <v>1860</v>
      </c>
      <c r="I190" s="238" t="s">
        <v>1861</v>
      </c>
      <c r="J190" s="238"/>
      <c r="K190" s="284"/>
    </row>
    <row r="191" spans="2:11" s="1" customFormat="1" ht="15" customHeight="1">
      <c r="B191" s="261"/>
      <c r="C191" s="297" t="s">
        <v>1862</v>
      </c>
      <c r="D191" s="238"/>
      <c r="E191" s="238"/>
      <c r="F191" s="259" t="s">
        <v>1770</v>
      </c>
      <c r="G191" s="238"/>
      <c r="H191" s="238" t="s">
        <v>1863</v>
      </c>
      <c r="I191" s="238" t="s">
        <v>1805</v>
      </c>
      <c r="J191" s="238"/>
      <c r="K191" s="284"/>
    </row>
    <row r="192" spans="2:11" s="1" customFormat="1" ht="15" customHeight="1">
      <c r="B192" s="261"/>
      <c r="C192" s="297" t="s">
        <v>1864</v>
      </c>
      <c r="D192" s="238"/>
      <c r="E192" s="238"/>
      <c r="F192" s="259" t="s">
        <v>1770</v>
      </c>
      <c r="G192" s="238"/>
      <c r="H192" s="238" t="s">
        <v>1865</v>
      </c>
      <c r="I192" s="238" t="s">
        <v>1805</v>
      </c>
      <c r="J192" s="238"/>
      <c r="K192" s="284"/>
    </row>
    <row r="193" spans="2:11" s="1" customFormat="1" ht="15" customHeight="1">
      <c r="B193" s="261"/>
      <c r="C193" s="297" t="s">
        <v>1866</v>
      </c>
      <c r="D193" s="238"/>
      <c r="E193" s="238"/>
      <c r="F193" s="259" t="s">
        <v>1776</v>
      </c>
      <c r="G193" s="238"/>
      <c r="H193" s="238" t="s">
        <v>1867</v>
      </c>
      <c r="I193" s="238" t="s">
        <v>1805</v>
      </c>
      <c r="J193" s="238"/>
      <c r="K193" s="284"/>
    </row>
    <row r="194" spans="2:11" s="1" customFormat="1" ht="15" customHeight="1">
      <c r="B194" s="290"/>
      <c r="C194" s="299"/>
      <c r="D194" s="270"/>
      <c r="E194" s="270"/>
      <c r="F194" s="270"/>
      <c r="G194" s="270"/>
      <c r="H194" s="270"/>
      <c r="I194" s="270"/>
      <c r="J194" s="270"/>
      <c r="K194" s="291"/>
    </row>
    <row r="195" spans="2:11" s="1" customFormat="1" ht="18.75" customHeight="1">
      <c r="B195" s="272"/>
      <c r="C195" s="282"/>
      <c r="D195" s="282"/>
      <c r="E195" s="282"/>
      <c r="F195" s="292"/>
      <c r="G195" s="282"/>
      <c r="H195" s="282"/>
      <c r="I195" s="282"/>
      <c r="J195" s="282"/>
      <c r="K195" s="272"/>
    </row>
    <row r="196" spans="2:11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pans="2:11" s="1" customFormat="1" ht="18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</row>
    <row r="198" spans="2:11" s="1" customFormat="1" ht="13.5">
      <c r="B198" s="227"/>
      <c r="C198" s="228"/>
      <c r="D198" s="228"/>
      <c r="E198" s="228"/>
      <c r="F198" s="228"/>
      <c r="G198" s="228"/>
      <c r="H198" s="228"/>
      <c r="I198" s="228"/>
      <c r="J198" s="228"/>
      <c r="K198" s="229"/>
    </row>
    <row r="199" spans="2:11" s="1" customFormat="1" ht="21">
      <c r="B199" s="230"/>
      <c r="C199" s="362" t="s">
        <v>1868</v>
      </c>
      <c r="D199" s="362"/>
      <c r="E199" s="362"/>
      <c r="F199" s="362"/>
      <c r="G199" s="362"/>
      <c r="H199" s="362"/>
      <c r="I199" s="362"/>
      <c r="J199" s="362"/>
      <c r="K199" s="231"/>
    </row>
    <row r="200" spans="2:11" s="1" customFormat="1" ht="25.5" customHeight="1">
      <c r="B200" s="230"/>
      <c r="C200" s="300" t="s">
        <v>1869</v>
      </c>
      <c r="D200" s="300"/>
      <c r="E200" s="300"/>
      <c r="F200" s="300" t="s">
        <v>1870</v>
      </c>
      <c r="G200" s="301"/>
      <c r="H200" s="363" t="s">
        <v>1871</v>
      </c>
      <c r="I200" s="363"/>
      <c r="J200" s="363"/>
      <c r="K200" s="231"/>
    </row>
    <row r="201" spans="2:11" s="1" customFormat="1" ht="5.25" customHeight="1">
      <c r="B201" s="261"/>
      <c r="C201" s="256"/>
      <c r="D201" s="256"/>
      <c r="E201" s="256"/>
      <c r="F201" s="256"/>
      <c r="G201" s="282"/>
      <c r="H201" s="256"/>
      <c r="I201" s="256"/>
      <c r="J201" s="256"/>
      <c r="K201" s="284"/>
    </row>
    <row r="202" spans="2:11" s="1" customFormat="1" ht="15" customHeight="1">
      <c r="B202" s="261"/>
      <c r="C202" s="238" t="s">
        <v>1861</v>
      </c>
      <c r="D202" s="238"/>
      <c r="E202" s="238"/>
      <c r="F202" s="259" t="s">
        <v>47</v>
      </c>
      <c r="G202" s="238"/>
      <c r="H202" s="364" t="s">
        <v>1872</v>
      </c>
      <c r="I202" s="364"/>
      <c r="J202" s="364"/>
      <c r="K202" s="284"/>
    </row>
    <row r="203" spans="2:11" s="1" customFormat="1" ht="15" customHeight="1">
      <c r="B203" s="261"/>
      <c r="C203" s="238"/>
      <c r="D203" s="238"/>
      <c r="E203" s="238"/>
      <c r="F203" s="259" t="s">
        <v>48</v>
      </c>
      <c r="G203" s="238"/>
      <c r="H203" s="364" t="s">
        <v>1873</v>
      </c>
      <c r="I203" s="364"/>
      <c r="J203" s="364"/>
      <c r="K203" s="284"/>
    </row>
    <row r="204" spans="2:11" s="1" customFormat="1" ht="15" customHeight="1">
      <c r="B204" s="261"/>
      <c r="C204" s="238"/>
      <c r="D204" s="238"/>
      <c r="E204" s="238"/>
      <c r="F204" s="259" t="s">
        <v>51</v>
      </c>
      <c r="G204" s="238"/>
      <c r="H204" s="364" t="s">
        <v>1874</v>
      </c>
      <c r="I204" s="364"/>
      <c r="J204" s="364"/>
      <c r="K204" s="284"/>
    </row>
    <row r="205" spans="2:11" s="1" customFormat="1" ht="15" customHeight="1">
      <c r="B205" s="261"/>
      <c r="C205" s="238"/>
      <c r="D205" s="238"/>
      <c r="E205" s="238"/>
      <c r="F205" s="259" t="s">
        <v>49</v>
      </c>
      <c r="G205" s="238"/>
      <c r="H205" s="364" t="s">
        <v>1875</v>
      </c>
      <c r="I205" s="364"/>
      <c r="J205" s="364"/>
      <c r="K205" s="284"/>
    </row>
    <row r="206" spans="2:11" s="1" customFormat="1" ht="15" customHeight="1">
      <c r="B206" s="261"/>
      <c r="C206" s="238"/>
      <c r="D206" s="238"/>
      <c r="E206" s="238"/>
      <c r="F206" s="259" t="s">
        <v>50</v>
      </c>
      <c r="G206" s="238"/>
      <c r="H206" s="364" t="s">
        <v>1876</v>
      </c>
      <c r="I206" s="364"/>
      <c r="J206" s="364"/>
      <c r="K206" s="284"/>
    </row>
    <row r="207" spans="2:11" s="1" customFormat="1" ht="15" customHeight="1">
      <c r="B207" s="261"/>
      <c r="C207" s="238"/>
      <c r="D207" s="238"/>
      <c r="E207" s="238"/>
      <c r="F207" s="259"/>
      <c r="G207" s="238"/>
      <c r="H207" s="238"/>
      <c r="I207" s="238"/>
      <c r="J207" s="238"/>
      <c r="K207" s="284"/>
    </row>
    <row r="208" spans="2:11" s="1" customFormat="1" ht="15" customHeight="1">
      <c r="B208" s="261"/>
      <c r="C208" s="238" t="s">
        <v>1817</v>
      </c>
      <c r="D208" s="238"/>
      <c r="E208" s="238"/>
      <c r="F208" s="259" t="s">
        <v>82</v>
      </c>
      <c r="G208" s="238"/>
      <c r="H208" s="364" t="s">
        <v>1877</v>
      </c>
      <c r="I208" s="364"/>
      <c r="J208" s="364"/>
      <c r="K208" s="284"/>
    </row>
    <row r="209" spans="2:11" s="1" customFormat="1" ht="15" customHeight="1">
      <c r="B209" s="261"/>
      <c r="C209" s="238"/>
      <c r="D209" s="238"/>
      <c r="E209" s="238"/>
      <c r="F209" s="259" t="s">
        <v>1715</v>
      </c>
      <c r="G209" s="238"/>
      <c r="H209" s="364" t="s">
        <v>1716</v>
      </c>
      <c r="I209" s="364"/>
      <c r="J209" s="364"/>
      <c r="K209" s="284"/>
    </row>
    <row r="210" spans="2:11" s="1" customFormat="1" ht="15" customHeight="1">
      <c r="B210" s="261"/>
      <c r="C210" s="238"/>
      <c r="D210" s="238"/>
      <c r="E210" s="238"/>
      <c r="F210" s="259" t="s">
        <v>1713</v>
      </c>
      <c r="G210" s="238"/>
      <c r="H210" s="364" t="s">
        <v>1878</v>
      </c>
      <c r="I210" s="364"/>
      <c r="J210" s="364"/>
      <c r="K210" s="284"/>
    </row>
    <row r="211" spans="2:11" s="1" customFormat="1" ht="15" customHeight="1">
      <c r="B211" s="302"/>
      <c r="C211" s="238"/>
      <c r="D211" s="238"/>
      <c r="E211" s="238"/>
      <c r="F211" s="259" t="s">
        <v>112</v>
      </c>
      <c r="G211" s="297"/>
      <c r="H211" s="365" t="s">
        <v>113</v>
      </c>
      <c r="I211" s="365"/>
      <c r="J211" s="365"/>
      <c r="K211" s="303"/>
    </row>
    <row r="212" spans="2:11" s="1" customFormat="1" ht="15" customHeight="1">
      <c r="B212" s="302"/>
      <c r="C212" s="238"/>
      <c r="D212" s="238"/>
      <c r="E212" s="238"/>
      <c r="F212" s="259" t="s">
        <v>1717</v>
      </c>
      <c r="G212" s="297"/>
      <c r="H212" s="365" t="s">
        <v>1623</v>
      </c>
      <c r="I212" s="365"/>
      <c r="J212" s="365"/>
      <c r="K212" s="303"/>
    </row>
    <row r="213" spans="2:11" s="1" customFormat="1" ht="15" customHeight="1">
      <c r="B213" s="302"/>
      <c r="C213" s="238"/>
      <c r="D213" s="238"/>
      <c r="E213" s="238"/>
      <c r="F213" s="259"/>
      <c r="G213" s="297"/>
      <c r="H213" s="288"/>
      <c r="I213" s="288"/>
      <c r="J213" s="288"/>
      <c r="K213" s="303"/>
    </row>
    <row r="214" spans="2:11" s="1" customFormat="1" ht="15" customHeight="1">
      <c r="B214" s="302"/>
      <c r="C214" s="238" t="s">
        <v>1841</v>
      </c>
      <c r="D214" s="238"/>
      <c r="E214" s="238"/>
      <c r="F214" s="259">
        <v>1</v>
      </c>
      <c r="G214" s="297"/>
      <c r="H214" s="365" t="s">
        <v>1879</v>
      </c>
      <c r="I214" s="365"/>
      <c r="J214" s="365"/>
      <c r="K214" s="303"/>
    </row>
    <row r="215" spans="2:11" s="1" customFormat="1" ht="15" customHeight="1">
      <c r="B215" s="302"/>
      <c r="C215" s="238"/>
      <c r="D215" s="238"/>
      <c r="E215" s="238"/>
      <c r="F215" s="259">
        <v>2</v>
      </c>
      <c r="G215" s="297"/>
      <c r="H215" s="365" t="s">
        <v>1880</v>
      </c>
      <c r="I215" s="365"/>
      <c r="J215" s="365"/>
      <c r="K215" s="303"/>
    </row>
    <row r="216" spans="2:11" s="1" customFormat="1" ht="15" customHeight="1">
      <c r="B216" s="302"/>
      <c r="C216" s="238"/>
      <c r="D216" s="238"/>
      <c r="E216" s="238"/>
      <c r="F216" s="259">
        <v>3</v>
      </c>
      <c r="G216" s="297"/>
      <c r="H216" s="365" t="s">
        <v>1881</v>
      </c>
      <c r="I216" s="365"/>
      <c r="J216" s="365"/>
      <c r="K216" s="303"/>
    </row>
    <row r="217" spans="2:11" s="1" customFormat="1" ht="15" customHeight="1">
      <c r="B217" s="302"/>
      <c r="C217" s="238"/>
      <c r="D217" s="238"/>
      <c r="E217" s="238"/>
      <c r="F217" s="259">
        <v>4</v>
      </c>
      <c r="G217" s="297"/>
      <c r="H217" s="365" t="s">
        <v>1882</v>
      </c>
      <c r="I217" s="365"/>
      <c r="J217" s="365"/>
      <c r="K217" s="303"/>
    </row>
    <row r="218" spans="2:11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85</v>
      </c>
    </row>
    <row r="4" spans="1:46" s="1" customFormat="1" ht="24.95" customHeight="1">
      <c r="B4" s="19"/>
      <c r="D4" s="110" t="s">
        <v>120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51" t="str">
        <f>'Rekapitulace stavby'!K6</f>
        <v>SOU zemědělské Chvaletice - hospodaření se srážkovými vodami</v>
      </c>
      <c r="F7" s="352"/>
      <c r="G7" s="352"/>
      <c r="H7" s="352"/>
      <c r="L7" s="19"/>
    </row>
    <row r="8" spans="1:46" s="1" customFormat="1" ht="12" customHeight="1">
      <c r="B8" s="19"/>
      <c r="D8" s="112" t="s">
        <v>121</v>
      </c>
      <c r="L8" s="19"/>
    </row>
    <row r="9" spans="1:46" s="2" customFormat="1" ht="16.5" customHeight="1">
      <c r="A9" s="34"/>
      <c r="B9" s="39"/>
      <c r="C9" s="34"/>
      <c r="D9" s="34"/>
      <c r="E9" s="351" t="s">
        <v>122</v>
      </c>
      <c r="F9" s="353"/>
      <c r="G9" s="353"/>
      <c r="H9" s="35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4" t="s">
        <v>124</v>
      </c>
      <c r="F11" s="353"/>
      <c r="G11" s="353"/>
      <c r="H11" s="35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91</v>
      </c>
      <c r="G13" s="34"/>
      <c r="H13" s="34"/>
      <c r="I13" s="112" t="s">
        <v>20</v>
      </c>
      <c r="J13" s="103" t="s">
        <v>125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15" t="s">
        <v>26</v>
      </c>
      <c r="E15" s="34"/>
      <c r="F15" s="116" t="s">
        <v>27</v>
      </c>
      <c r="G15" s="34"/>
      <c r="H15" s="34"/>
      <c r="I15" s="115" t="s">
        <v>28</v>
      </c>
      <c r="J15" s="116" t="s">
        <v>29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32</v>
      </c>
      <c r="F17" s="34"/>
      <c r="G17" s="34"/>
      <c r="H17" s="34"/>
      <c r="I17" s="112" t="s">
        <v>33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34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5" t="str">
        <f>'Rekapitulace stavby'!E14</f>
        <v>Vyplň údaj</v>
      </c>
      <c r="F20" s="356"/>
      <c r="G20" s="356"/>
      <c r="H20" s="356"/>
      <c r="I20" s="112" t="s">
        <v>33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36</v>
      </c>
      <c r="E22" s="34"/>
      <c r="F22" s="34"/>
      <c r="G22" s="34"/>
      <c r="H22" s="34"/>
      <c r="I22" s="112" t="s">
        <v>31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126</v>
      </c>
      <c r="F23" s="34"/>
      <c r="G23" s="34"/>
      <c r="H23" s="34"/>
      <c r="I23" s="112" t="s">
        <v>33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31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33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7"/>
      <c r="B29" s="118"/>
      <c r="C29" s="117"/>
      <c r="D29" s="117"/>
      <c r="E29" s="357" t="s">
        <v>19</v>
      </c>
      <c r="F29" s="357"/>
      <c r="G29" s="357"/>
      <c r="H29" s="35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42</v>
      </c>
      <c r="E32" s="34"/>
      <c r="F32" s="34"/>
      <c r="G32" s="34"/>
      <c r="H32" s="34"/>
      <c r="I32" s="34"/>
      <c r="J32" s="122">
        <f>ROUND(J95,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0"/>
      <c r="E33" s="120"/>
      <c r="F33" s="120"/>
      <c r="G33" s="120"/>
      <c r="H33" s="120"/>
      <c r="I33" s="120"/>
      <c r="J33" s="120"/>
      <c r="K33" s="120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44</v>
      </c>
      <c r="G34" s="34"/>
      <c r="H34" s="34"/>
      <c r="I34" s="123" t="s">
        <v>43</v>
      </c>
      <c r="J34" s="123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46</v>
      </c>
      <c r="E35" s="112" t="s">
        <v>47</v>
      </c>
      <c r="F35" s="125">
        <f>ROUND((SUM(BE95:BE485)),  2)</f>
        <v>0</v>
      </c>
      <c r="G35" s="34"/>
      <c r="H35" s="34"/>
      <c r="I35" s="126">
        <v>0.21</v>
      </c>
      <c r="J35" s="125">
        <f>ROUND(((SUM(BE95:BE485))*I35),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5">
        <f>ROUND((SUM(BF95:BF485)),  2)</f>
        <v>0</v>
      </c>
      <c r="G36" s="34"/>
      <c r="H36" s="34"/>
      <c r="I36" s="126">
        <v>0.15</v>
      </c>
      <c r="J36" s="125">
        <f>ROUND(((SUM(BF95:BF485))*I36),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5">
        <f>ROUND((SUM(BG95:BG485)),  2)</f>
        <v>0</v>
      </c>
      <c r="G37" s="34"/>
      <c r="H37" s="34"/>
      <c r="I37" s="126">
        <v>0.21</v>
      </c>
      <c r="J37" s="125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5">
        <f>ROUND((SUM(BH95:BH485)),  2)</f>
        <v>0</v>
      </c>
      <c r="G38" s="34"/>
      <c r="H38" s="34"/>
      <c r="I38" s="126">
        <v>0.15</v>
      </c>
      <c r="J38" s="125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5">
        <f>ROUND((SUM(BI95:BI485)),  2)</f>
        <v>0</v>
      </c>
      <c r="G39" s="34"/>
      <c r="H39" s="34"/>
      <c r="I39" s="126">
        <v>0</v>
      </c>
      <c r="J39" s="125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127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SOU zemědělské Chvaletice - hospodaření se srážkovými vodami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121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122</v>
      </c>
      <c r="F52" s="360"/>
      <c r="G52" s="360"/>
      <c r="H52" s="36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2" t="str">
        <f>E11</f>
        <v>SO-01 - Retence škola</v>
      </c>
      <c r="F54" s="360"/>
      <c r="G54" s="360"/>
      <c r="H54" s="36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 xml:space="preserve"> </v>
      </c>
      <c r="G56" s="36"/>
      <c r="H56" s="36"/>
      <c r="I56" s="28" t="s">
        <v>24</v>
      </c>
      <c r="J56" s="59" t="str">
        <f>IF(J14="","",J14)</f>
        <v>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Pardubický kraj, Komenského náměstí 125, Pardubice</v>
      </c>
      <c r="G58" s="36"/>
      <c r="H58" s="36"/>
      <c r="I58" s="28" t="s">
        <v>36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8" t="s">
        <v>34</v>
      </c>
      <c r="D59" s="36"/>
      <c r="E59" s="36"/>
      <c r="F59" s="26" t="str">
        <f>IF(E20="","",E20)</f>
        <v>Vyplň údaj</v>
      </c>
      <c r="G59" s="36"/>
      <c r="H59" s="36"/>
      <c r="I59" s="28" t="s">
        <v>39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8" t="s">
        <v>128</v>
      </c>
      <c r="D61" s="139"/>
      <c r="E61" s="139"/>
      <c r="F61" s="139"/>
      <c r="G61" s="139"/>
      <c r="H61" s="139"/>
      <c r="I61" s="139"/>
      <c r="J61" s="140" t="s">
        <v>129</v>
      </c>
      <c r="K61" s="139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41" t="s">
        <v>74</v>
      </c>
      <c r="D63" s="36"/>
      <c r="E63" s="36"/>
      <c r="F63" s="36"/>
      <c r="G63" s="36"/>
      <c r="H63" s="36"/>
      <c r="I63" s="36"/>
      <c r="J63" s="77">
        <f>J95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130</v>
      </c>
    </row>
    <row r="64" spans="1:47" s="9" customFormat="1" ht="24.95" customHeight="1">
      <c r="B64" s="142"/>
      <c r="C64" s="143"/>
      <c r="D64" s="144" t="s">
        <v>131</v>
      </c>
      <c r="E64" s="145"/>
      <c r="F64" s="145"/>
      <c r="G64" s="145"/>
      <c r="H64" s="145"/>
      <c r="I64" s="145"/>
      <c r="J64" s="146">
        <f>J96</f>
        <v>0</v>
      </c>
      <c r="K64" s="143"/>
      <c r="L64" s="147"/>
    </row>
    <row r="65" spans="1:31" s="10" customFormat="1" ht="19.899999999999999" customHeight="1">
      <c r="B65" s="148"/>
      <c r="C65" s="97"/>
      <c r="D65" s="149" t="s">
        <v>132</v>
      </c>
      <c r="E65" s="150"/>
      <c r="F65" s="150"/>
      <c r="G65" s="150"/>
      <c r="H65" s="150"/>
      <c r="I65" s="150"/>
      <c r="J65" s="151">
        <f>J97</f>
        <v>0</v>
      </c>
      <c r="K65" s="97"/>
      <c r="L65" s="152"/>
    </row>
    <row r="66" spans="1:31" s="10" customFormat="1" ht="19.899999999999999" customHeight="1">
      <c r="B66" s="148"/>
      <c r="C66" s="97"/>
      <c r="D66" s="149" t="s">
        <v>133</v>
      </c>
      <c r="E66" s="150"/>
      <c r="F66" s="150"/>
      <c r="G66" s="150"/>
      <c r="H66" s="150"/>
      <c r="I66" s="150"/>
      <c r="J66" s="151">
        <f>J225</f>
        <v>0</v>
      </c>
      <c r="K66" s="97"/>
      <c r="L66" s="152"/>
    </row>
    <row r="67" spans="1:31" s="10" customFormat="1" ht="19.899999999999999" customHeight="1">
      <c r="B67" s="148"/>
      <c r="C67" s="97"/>
      <c r="D67" s="149" t="s">
        <v>134</v>
      </c>
      <c r="E67" s="150"/>
      <c r="F67" s="150"/>
      <c r="G67" s="150"/>
      <c r="H67" s="150"/>
      <c r="I67" s="150"/>
      <c r="J67" s="151">
        <f>J238</f>
        <v>0</v>
      </c>
      <c r="K67" s="97"/>
      <c r="L67" s="152"/>
    </row>
    <row r="68" spans="1:31" s="10" customFormat="1" ht="19.899999999999999" customHeight="1">
      <c r="B68" s="148"/>
      <c r="C68" s="97"/>
      <c r="D68" s="149" t="s">
        <v>135</v>
      </c>
      <c r="E68" s="150"/>
      <c r="F68" s="150"/>
      <c r="G68" s="150"/>
      <c r="H68" s="150"/>
      <c r="I68" s="150"/>
      <c r="J68" s="151">
        <f>J254</f>
        <v>0</v>
      </c>
      <c r="K68" s="97"/>
      <c r="L68" s="152"/>
    </row>
    <row r="69" spans="1:31" s="10" customFormat="1" ht="19.899999999999999" customHeight="1">
      <c r="B69" s="148"/>
      <c r="C69" s="97"/>
      <c r="D69" s="149" t="s">
        <v>136</v>
      </c>
      <c r="E69" s="150"/>
      <c r="F69" s="150"/>
      <c r="G69" s="150"/>
      <c r="H69" s="150"/>
      <c r="I69" s="150"/>
      <c r="J69" s="151">
        <f>J284</f>
        <v>0</v>
      </c>
      <c r="K69" s="97"/>
      <c r="L69" s="152"/>
    </row>
    <row r="70" spans="1:31" s="10" customFormat="1" ht="19.899999999999999" customHeight="1">
      <c r="B70" s="148"/>
      <c r="C70" s="97"/>
      <c r="D70" s="149" t="s">
        <v>137</v>
      </c>
      <c r="E70" s="150"/>
      <c r="F70" s="150"/>
      <c r="G70" s="150"/>
      <c r="H70" s="150"/>
      <c r="I70" s="150"/>
      <c r="J70" s="151">
        <f>J292</f>
        <v>0</v>
      </c>
      <c r="K70" s="97"/>
      <c r="L70" s="152"/>
    </row>
    <row r="71" spans="1:31" s="10" customFormat="1" ht="19.899999999999999" customHeight="1">
      <c r="B71" s="148"/>
      <c r="C71" s="97"/>
      <c r="D71" s="149" t="s">
        <v>138</v>
      </c>
      <c r="E71" s="150"/>
      <c r="F71" s="150"/>
      <c r="G71" s="150"/>
      <c r="H71" s="150"/>
      <c r="I71" s="150"/>
      <c r="J71" s="151">
        <f>J449</f>
        <v>0</v>
      </c>
      <c r="K71" s="97"/>
      <c r="L71" s="152"/>
    </row>
    <row r="72" spans="1:31" s="10" customFormat="1" ht="19.899999999999999" customHeight="1">
      <c r="B72" s="148"/>
      <c r="C72" s="97"/>
      <c r="D72" s="149" t="s">
        <v>139</v>
      </c>
      <c r="E72" s="150"/>
      <c r="F72" s="150"/>
      <c r="G72" s="150"/>
      <c r="H72" s="150"/>
      <c r="I72" s="150"/>
      <c r="J72" s="151">
        <f>J455</f>
        <v>0</v>
      </c>
      <c r="K72" s="97"/>
      <c r="L72" s="152"/>
    </row>
    <row r="73" spans="1:31" s="10" customFormat="1" ht="19.899999999999999" customHeight="1">
      <c r="B73" s="148"/>
      <c r="C73" s="97"/>
      <c r="D73" s="149" t="s">
        <v>140</v>
      </c>
      <c r="E73" s="150"/>
      <c r="F73" s="150"/>
      <c r="G73" s="150"/>
      <c r="H73" s="150"/>
      <c r="I73" s="150"/>
      <c r="J73" s="151">
        <f>J479</f>
        <v>0</v>
      </c>
      <c r="K73" s="97"/>
      <c r="L73" s="152"/>
    </row>
    <row r="74" spans="1:31" s="2" customFormat="1" ht="21.7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pans="1:31" s="2" customFormat="1" ht="6.95" customHeight="1">
      <c r="A79" s="34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4.95" customHeight="1">
      <c r="A80" s="34"/>
      <c r="B80" s="35"/>
      <c r="C80" s="22" t="s">
        <v>141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2" customHeight="1">
      <c r="A82" s="34"/>
      <c r="B82" s="35"/>
      <c r="C82" s="28" t="s">
        <v>16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6.5" customHeight="1">
      <c r="A83" s="34"/>
      <c r="B83" s="35"/>
      <c r="C83" s="36"/>
      <c r="D83" s="36"/>
      <c r="E83" s="358" t="str">
        <f>E7</f>
        <v>SOU zemědělské Chvaletice - hospodaření se srážkovými vodami</v>
      </c>
      <c r="F83" s="359"/>
      <c r="G83" s="359"/>
      <c r="H83" s="359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1" customFormat="1" ht="12" customHeight="1">
      <c r="B84" s="20"/>
      <c r="C84" s="28" t="s">
        <v>121</v>
      </c>
      <c r="D84" s="21"/>
      <c r="E84" s="21"/>
      <c r="F84" s="21"/>
      <c r="G84" s="21"/>
      <c r="H84" s="21"/>
      <c r="I84" s="21"/>
      <c r="J84" s="21"/>
      <c r="K84" s="21"/>
      <c r="L84" s="19"/>
    </row>
    <row r="85" spans="1:63" s="2" customFormat="1" ht="16.5" customHeight="1">
      <c r="A85" s="34"/>
      <c r="B85" s="35"/>
      <c r="C85" s="36"/>
      <c r="D85" s="36"/>
      <c r="E85" s="358" t="s">
        <v>122</v>
      </c>
      <c r="F85" s="360"/>
      <c r="G85" s="360"/>
      <c r="H85" s="360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2" customHeight="1">
      <c r="A86" s="34"/>
      <c r="B86" s="35"/>
      <c r="C86" s="28" t="s">
        <v>123</v>
      </c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6.5" customHeight="1">
      <c r="A87" s="34"/>
      <c r="B87" s="35"/>
      <c r="C87" s="36"/>
      <c r="D87" s="36"/>
      <c r="E87" s="312" t="str">
        <f>E11</f>
        <v>SO-01 - Retence škola</v>
      </c>
      <c r="F87" s="360"/>
      <c r="G87" s="360"/>
      <c r="H87" s="360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12" customHeight="1">
      <c r="A89" s="34"/>
      <c r="B89" s="35"/>
      <c r="C89" s="28" t="s">
        <v>22</v>
      </c>
      <c r="D89" s="36"/>
      <c r="E89" s="36"/>
      <c r="F89" s="26" t="str">
        <f>F14</f>
        <v xml:space="preserve"> </v>
      </c>
      <c r="G89" s="36"/>
      <c r="H89" s="36"/>
      <c r="I89" s="28" t="s">
        <v>24</v>
      </c>
      <c r="J89" s="59" t="str">
        <f>IF(J14="","",J14)</f>
        <v>3. 12. 2021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25.7" customHeight="1">
      <c r="A91" s="34"/>
      <c r="B91" s="35"/>
      <c r="C91" s="28" t="s">
        <v>30</v>
      </c>
      <c r="D91" s="36"/>
      <c r="E91" s="36"/>
      <c r="F91" s="26" t="str">
        <f>E17</f>
        <v>Pardubický kraj, Komenského náměstí 125, Pardubice</v>
      </c>
      <c r="G91" s="36"/>
      <c r="H91" s="36"/>
      <c r="I91" s="28" t="s">
        <v>36</v>
      </c>
      <c r="J91" s="32" t="str">
        <f>E23</f>
        <v>Agroprojekce Litomyšl, s.r.o.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5.2" customHeight="1">
      <c r="A92" s="34"/>
      <c r="B92" s="35"/>
      <c r="C92" s="28" t="s">
        <v>34</v>
      </c>
      <c r="D92" s="36"/>
      <c r="E92" s="36"/>
      <c r="F92" s="26" t="str">
        <f>IF(E20="","",E20)</f>
        <v>Vyplň údaj</v>
      </c>
      <c r="G92" s="36"/>
      <c r="H92" s="36"/>
      <c r="I92" s="28" t="s">
        <v>39</v>
      </c>
      <c r="J92" s="32" t="str">
        <f>E26</f>
        <v xml:space="preserve"> </v>
      </c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11" customFormat="1" ht="29.25" customHeight="1">
      <c r="A94" s="153"/>
      <c r="B94" s="154"/>
      <c r="C94" s="155" t="s">
        <v>142</v>
      </c>
      <c r="D94" s="156" t="s">
        <v>61</v>
      </c>
      <c r="E94" s="156" t="s">
        <v>57</v>
      </c>
      <c r="F94" s="156" t="s">
        <v>58</v>
      </c>
      <c r="G94" s="156" t="s">
        <v>143</v>
      </c>
      <c r="H94" s="156" t="s">
        <v>144</v>
      </c>
      <c r="I94" s="156" t="s">
        <v>145</v>
      </c>
      <c r="J94" s="156" t="s">
        <v>129</v>
      </c>
      <c r="K94" s="157" t="s">
        <v>146</v>
      </c>
      <c r="L94" s="158"/>
      <c r="M94" s="68" t="s">
        <v>19</v>
      </c>
      <c r="N94" s="69" t="s">
        <v>46</v>
      </c>
      <c r="O94" s="69" t="s">
        <v>147</v>
      </c>
      <c r="P94" s="69" t="s">
        <v>148</v>
      </c>
      <c r="Q94" s="69" t="s">
        <v>149</v>
      </c>
      <c r="R94" s="69" t="s">
        <v>150</v>
      </c>
      <c r="S94" s="69" t="s">
        <v>151</v>
      </c>
      <c r="T94" s="70" t="s">
        <v>152</v>
      </c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</row>
    <row r="95" spans="1:63" s="2" customFormat="1" ht="22.9" customHeight="1">
      <c r="A95" s="34"/>
      <c r="B95" s="35"/>
      <c r="C95" s="75" t="s">
        <v>153</v>
      </c>
      <c r="D95" s="36"/>
      <c r="E95" s="36"/>
      <c r="F95" s="36"/>
      <c r="G95" s="36"/>
      <c r="H95" s="36"/>
      <c r="I95" s="36"/>
      <c r="J95" s="159">
        <f>BK95</f>
        <v>0</v>
      </c>
      <c r="K95" s="36"/>
      <c r="L95" s="39"/>
      <c r="M95" s="71"/>
      <c r="N95" s="160"/>
      <c r="O95" s="72"/>
      <c r="P95" s="161">
        <f>P96</f>
        <v>0</v>
      </c>
      <c r="Q95" s="72"/>
      <c r="R95" s="161">
        <f>R96</f>
        <v>412.67881827000002</v>
      </c>
      <c r="S95" s="72"/>
      <c r="T95" s="162">
        <f>T96</f>
        <v>9.6389999999999993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6" t="s">
        <v>75</v>
      </c>
      <c r="AU95" s="16" t="s">
        <v>130</v>
      </c>
      <c r="BK95" s="163">
        <f>BK96</f>
        <v>0</v>
      </c>
    </row>
    <row r="96" spans="1:63" s="12" customFormat="1" ht="25.9" customHeight="1">
      <c r="B96" s="164"/>
      <c r="C96" s="165"/>
      <c r="D96" s="166" t="s">
        <v>75</v>
      </c>
      <c r="E96" s="167" t="s">
        <v>154</v>
      </c>
      <c r="F96" s="167" t="s">
        <v>155</v>
      </c>
      <c r="G96" s="165"/>
      <c r="H96" s="165"/>
      <c r="I96" s="168"/>
      <c r="J96" s="169">
        <f>BK96</f>
        <v>0</v>
      </c>
      <c r="K96" s="165"/>
      <c r="L96" s="170"/>
      <c r="M96" s="171"/>
      <c r="N96" s="172"/>
      <c r="O96" s="172"/>
      <c r="P96" s="173">
        <f>P97+P225+P238+P254+P284+P292+P449+P455+P479</f>
        <v>0</v>
      </c>
      <c r="Q96" s="172"/>
      <c r="R96" s="173">
        <f>R97+R225+R238+R254+R284+R292+R449+R455+R479</f>
        <v>412.67881827000002</v>
      </c>
      <c r="S96" s="172"/>
      <c r="T96" s="174">
        <f>T97+T225+T238+T254+T284+T292+T449+T455+T479</f>
        <v>9.6389999999999993</v>
      </c>
      <c r="AR96" s="175" t="s">
        <v>83</v>
      </c>
      <c r="AT96" s="176" t="s">
        <v>75</v>
      </c>
      <c r="AU96" s="176" t="s">
        <v>76</v>
      </c>
      <c r="AY96" s="175" t="s">
        <v>156</v>
      </c>
      <c r="BK96" s="177">
        <f>BK97+BK225+BK238+BK254+BK284+BK292+BK449+BK455+BK479</f>
        <v>0</v>
      </c>
    </row>
    <row r="97" spans="1:65" s="12" customFormat="1" ht="22.9" customHeight="1">
      <c r="B97" s="164"/>
      <c r="C97" s="165"/>
      <c r="D97" s="166" t="s">
        <v>75</v>
      </c>
      <c r="E97" s="178" t="s">
        <v>83</v>
      </c>
      <c r="F97" s="178" t="s">
        <v>157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SUM(P98:P224)</f>
        <v>0</v>
      </c>
      <c r="Q97" s="172"/>
      <c r="R97" s="173">
        <f>SUM(R98:R224)</f>
        <v>9.042122599999999</v>
      </c>
      <c r="S97" s="172"/>
      <c r="T97" s="174">
        <f>SUM(T98:T224)</f>
        <v>9.36</v>
      </c>
      <c r="AR97" s="175" t="s">
        <v>83</v>
      </c>
      <c r="AT97" s="176" t="s">
        <v>75</v>
      </c>
      <c r="AU97" s="176" t="s">
        <v>83</v>
      </c>
      <c r="AY97" s="175" t="s">
        <v>156</v>
      </c>
      <c r="BK97" s="177">
        <f>SUM(BK98:BK224)</f>
        <v>0</v>
      </c>
    </row>
    <row r="98" spans="1:65" s="2" customFormat="1" ht="16.5" customHeight="1">
      <c r="A98" s="34"/>
      <c r="B98" s="35"/>
      <c r="C98" s="180" t="s">
        <v>83</v>
      </c>
      <c r="D98" s="180" t="s">
        <v>158</v>
      </c>
      <c r="E98" s="181" t="s">
        <v>159</v>
      </c>
      <c r="F98" s="182" t="s">
        <v>160</v>
      </c>
      <c r="G98" s="183" t="s">
        <v>161</v>
      </c>
      <c r="H98" s="184">
        <v>16</v>
      </c>
      <c r="I98" s="185"/>
      <c r="J98" s="186">
        <f>ROUND(I98*H98,2)</f>
        <v>0</v>
      </c>
      <c r="K98" s="182" t="s">
        <v>162</v>
      </c>
      <c r="L98" s="39"/>
      <c r="M98" s="187" t="s">
        <v>19</v>
      </c>
      <c r="N98" s="188" t="s">
        <v>47</v>
      </c>
      <c r="O98" s="64"/>
      <c r="P98" s="189">
        <f>O98*H98</f>
        <v>0</v>
      </c>
      <c r="Q98" s="189">
        <v>0</v>
      </c>
      <c r="R98" s="189">
        <f>Q98*H98</f>
        <v>0</v>
      </c>
      <c r="S98" s="189">
        <v>0.26</v>
      </c>
      <c r="T98" s="190">
        <f>S98*H98</f>
        <v>4.16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1" t="s">
        <v>163</v>
      </c>
      <c r="AT98" s="191" t="s">
        <v>158</v>
      </c>
      <c r="AU98" s="191" t="s">
        <v>85</v>
      </c>
      <c r="AY98" s="16" t="s">
        <v>156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6" t="s">
        <v>83</v>
      </c>
      <c r="BK98" s="192">
        <f>ROUND(I98*H98,2)</f>
        <v>0</v>
      </c>
      <c r="BL98" s="16" t="s">
        <v>163</v>
      </c>
      <c r="BM98" s="191" t="s">
        <v>164</v>
      </c>
    </row>
    <row r="99" spans="1:65" s="2" customFormat="1" ht="19.5">
      <c r="A99" s="34"/>
      <c r="B99" s="35"/>
      <c r="C99" s="36"/>
      <c r="D99" s="193" t="s">
        <v>165</v>
      </c>
      <c r="E99" s="36"/>
      <c r="F99" s="194" t="s">
        <v>166</v>
      </c>
      <c r="G99" s="36"/>
      <c r="H99" s="36"/>
      <c r="I99" s="195"/>
      <c r="J99" s="36"/>
      <c r="K99" s="36"/>
      <c r="L99" s="39"/>
      <c r="M99" s="196"/>
      <c r="N99" s="197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6" t="s">
        <v>165</v>
      </c>
      <c r="AU99" s="16" t="s">
        <v>85</v>
      </c>
    </row>
    <row r="100" spans="1:65" s="2" customFormat="1" ht="11.25">
      <c r="A100" s="34"/>
      <c r="B100" s="35"/>
      <c r="C100" s="36"/>
      <c r="D100" s="198" t="s">
        <v>167</v>
      </c>
      <c r="E100" s="36"/>
      <c r="F100" s="199" t="s">
        <v>168</v>
      </c>
      <c r="G100" s="36"/>
      <c r="H100" s="36"/>
      <c r="I100" s="195"/>
      <c r="J100" s="36"/>
      <c r="K100" s="36"/>
      <c r="L100" s="39"/>
      <c r="M100" s="196"/>
      <c r="N100" s="197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6" t="s">
        <v>167</v>
      </c>
      <c r="AU100" s="16" t="s">
        <v>85</v>
      </c>
    </row>
    <row r="101" spans="1:65" s="13" customFormat="1" ht="11.25">
      <c r="B101" s="200"/>
      <c r="C101" s="201"/>
      <c r="D101" s="193" t="s">
        <v>169</v>
      </c>
      <c r="E101" s="202" t="s">
        <v>19</v>
      </c>
      <c r="F101" s="203" t="s">
        <v>170</v>
      </c>
      <c r="G101" s="201"/>
      <c r="H101" s="204">
        <v>16</v>
      </c>
      <c r="I101" s="205"/>
      <c r="J101" s="201"/>
      <c r="K101" s="201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169</v>
      </c>
      <c r="AU101" s="210" t="s">
        <v>85</v>
      </c>
      <c r="AV101" s="13" t="s">
        <v>85</v>
      </c>
      <c r="AW101" s="13" t="s">
        <v>38</v>
      </c>
      <c r="AX101" s="13" t="s">
        <v>83</v>
      </c>
      <c r="AY101" s="210" t="s">
        <v>156</v>
      </c>
    </row>
    <row r="102" spans="1:65" s="2" customFormat="1" ht="16.5" customHeight="1">
      <c r="A102" s="34"/>
      <c r="B102" s="35"/>
      <c r="C102" s="180" t="s">
        <v>85</v>
      </c>
      <c r="D102" s="180" t="s">
        <v>158</v>
      </c>
      <c r="E102" s="181" t="s">
        <v>171</v>
      </c>
      <c r="F102" s="182" t="s">
        <v>172</v>
      </c>
      <c r="G102" s="183" t="s">
        <v>161</v>
      </c>
      <c r="H102" s="184">
        <v>16</v>
      </c>
      <c r="I102" s="185"/>
      <c r="J102" s="186">
        <f>ROUND(I102*H102,2)</f>
        <v>0</v>
      </c>
      <c r="K102" s="182" t="s">
        <v>162</v>
      </c>
      <c r="L102" s="39"/>
      <c r="M102" s="187" t="s">
        <v>19</v>
      </c>
      <c r="N102" s="188" t="s">
        <v>47</v>
      </c>
      <c r="O102" s="64"/>
      <c r="P102" s="189">
        <f>O102*H102</f>
        <v>0</v>
      </c>
      <c r="Q102" s="189">
        <v>0</v>
      </c>
      <c r="R102" s="189">
        <f>Q102*H102</f>
        <v>0</v>
      </c>
      <c r="S102" s="189">
        <v>0.32500000000000001</v>
      </c>
      <c r="T102" s="190">
        <f>S102*H102</f>
        <v>5.2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1" t="s">
        <v>163</v>
      </c>
      <c r="AT102" s="191" t="s">
        <v>158</v>
      </c>
      <c r="AU102" s="191" t="s">
        <v>85</v>
      </c>
      <c r="AY102" s="16" t="s">
        <v>156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6" t="s">
        <v>83</v>
      </c>
      <c r="BK102" s="192">
        <f>ROUND(I102*H102,2)</f>
        <v>0</v>
      </c>
      <c r="BL102" s="16" t="s">
        <v>163</v>
      </c>
      <c r="BM102" s="191" t="s">
        <v>173</v>
      </c>
    </row>
    <row r="103" spans="1:65" s="2" customFormat="1" ht="19.5">
      <c r="A103" s="34"/>
      <c r="B103" s="35"/>
      <c r="C103" s="36"/>
      <c r="D103" s="193" t="s">
        <v>165</v>
      </c>
      <c r="E103" s="36"/>
      <c r="F103" s="194" t="s">
        <v>174</v>
      </c>
      <c r="G103" s="36"/>
      <c r="H103" s="36"/>
      <c r="I103" s="195"/>
      <c r="J103" s="36"/>
      <c r="K103" s="36"/>
      <c r="L103" s="39"/>
      <c r="M103" s="196"/>
      <c r="N103" s="197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6" t="s">
        <v>165</v>
      </c>
      <c r="AU103" s="16" t="s">
        <v>85</v>
      </c>
    </row>
    <row r="104" spans="1:65" s="2" customFormat="1" ht="11.25">
      <c r="A104" s="34"/>
      <c r="B104" s="35"/>
      <c r="C104" s="36"/>
      <c r="D104" s="198" t="s">
        <v>167</v>
      </c>
      <c r="E104" s="36"/>
      <c r="F104" s="199" t="s">
        <v>175</v>
      </c>
      <c r="G104" s="36"/>
      <c r="H104" s="36"/>
      <c r="I104" s="195"/>
      <c r="J104" s="36"/>
      <c r="K104" s="36"/>
      <c r="L104" s="39"/>
      <c r="M104" s="196"/>
      <c r="N104" s="197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6" t="s">
        <v>167</v>
      </c>
      <c r="AU104" s="16" t="s">
        <v>85</v>
      </c>
    </row>
    <row r="105" spans="1:65" s="13" customFormat="1" ht="11.25">
      <c r="B105" s="200"/>
      <c r="C105" s="201"/>
      <c r="D105" s="193" t="s">
        <v>169</v>
      </c>
      <c r="E105" s="202" t="s">
        <v>19</v>
      </c>
      <c r="F105" s="203" t="s">
        <v>176</v>
      </c>
      <c r="G105" s="201"/>
      <c r="H105" s="204">
        <v>16</v>
      </c>
      <c r="I105" s="205"/>
      <c r="J105" s="201"/>
      <c r="K105" s="201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169</v>
      </c>
      <c r="AU105" s="210" t="s">
        <v>85</v>
      </c>
      <c r="AV105" s="13" t="s">
        <v>85</v>
      </c>
      <c r="AW105" s="13" t="s">
        <v>38</v>
      </c>
      <c r="AX105" s="13" t="s">
        <v>83</v>
      </c>
      <c r="AY105" s="210" t="s">
        <v>156</v>
      </c>
    </row>
    <row r="106" spans="1:65" s="2" customFormat="1" ht="16.5" customHeight="1">
      <c r="A106" s="34"/>
      <c r="B106" s="35"/>
      <c r="C106" s="180" t="s">
        <v>177</v>
      </c>
      <c r="D106" s="180" t="s">
        <v>158</v>
      </c>
      <c r="E106" s="181" t="s">
        <v>178</v>
      </c>
      <c r="F106" s="182" t="s">
        <v>179</v>
      </c>
      <c r="G106" s="183" t="s">
        <v>180</v>
      </c>
      <c r="H106" s="184">
        <v>8</v>
      </c>
      <c r="I106" s="185"/>
      <c r="J106" s="186">
        <f>ROUND(I106*H106,2)</f>
        <v>0</v>
      </c>
      <c r="K106" s="182" t="s">
        <v>162</v>
      </c>
      <c r="L106" s="39"/>
      <c r="M106" s="187" t="s">
        <v>19</v>
      </c>
      <c r="N106" s="188" t="s">
        <v>47</v>
      </c>
      <c r="O106" s="64"/>
      <c r="P106" s="189">
        <f>O106*H106</f>
        <v>0</v>
      </c>
      <c r="Q106" s="189">
        <v>3.6900000000000002E-2</v>
      </c>
      <c r="R106" s="189">
        <f>Q106*H106</f>
        <v>0.29520000000000002</v>
      </c>
      <c r="S106" s="189">
        <v>0</v>
      </c>
      <c r="T106" s="190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1" t="s">
        <v>163</v>
      </c>
      <c r="AT106" s="191" t="s">
        <v>158</v>
      </c>
      <c r="AU106" s="191" t="s">
        <v>85</v>
      </c>
      <c r="AY106" s="16" t="s">
        <v>156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6" t="s">
        <v>83</v>
      </c>
      <c r="BK106" s="192">
        <f>ROUND(I106*H106,2)</f>
        <v>0</v>
      </c>
      <c r="BL106" s="16" t="s">
        <v>163</v>
      </c>
      <c r="BM106" s="191" t="s">
        <v>181</v>
      </c>
    </row>
    <row r="107" spans="1:65" s="2" customFormat="1" ht="29.25">
      <c r="A107" s="34"/>
      <c r="B107" s="35"/>
      <c r="C107" s="36"/>
      <c r="D107" s="193" t="s">
        <v>165</v>
      </c>
      <c r="E107" s="36"/>
      <c r="F107" s="194" t="s">
        <v>182</v>
      </c>
      <c r="G107" s="36"/>
      <c r="H107" s="36"/>
      <c r="I107" s="195"/>
      <c r="J107" s="36"/>
      <c r="K107" s="36"/>
      <c r="L107" s="39"/>
      <c r="M107" s="196"/>
      <c r="N107" s="197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165</v>
      </c>
      <c r="AU107" s="16" t="s">
        <v>85</v>
      </c>
    </row>
    <row r="108" spans="1:65" s="2" customFormat="1" ht="11.25">
      <c r="A108" s="34"/>
      <c r="B108" s="35"/>
      <c r="C108" s="36"/>
      <c r="D108" s="198" t="s">
        <v>167</v>
      </c>
      <c r="E108" s="36"/>
      <c r="F108" s="199" t="s">
        <v>183</v>
      </c>
      <c r="G108" s="36"/>
      <c r="H108" s="36"/>
      <c r="I108" s="195"/>
      <c r="J108" s="36"/>
      <c r="K108" s="36"/>
      <c r="L108" s="39"/>
      <c r="M108" s="196"/>
      <c r="N108" s="197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6" t="s">
        <v>167</v>
      </c>
      <c r="AU108" s="16" t="s">
        <v>85</v>
      </c>
    </row>
    <row r="109" spans="1:65" s="13" customFormat="1" ht="11.25">
      <c r="B109" s="200"/>
      <c r="C109" s="201"/>
      <c r="D109" s="193" t="s">
        <v>169</v>
      </c>
      <c r="E109" s="202" t="s">
        <v>19</v>
      </c>
      <c r="F109" s="203" t="s">
        <v>184</v>
      </c>
      <c r="G109" s="201"/>
      <c r="H109" s="204">
        <v>8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169</v>
      </c>
      <c r="AU109" s="210" t="s">
        <v>85</v>
      </c>
      <c r="AV109" s="13" t="s">
        <v>85</v>
      </c>
      <c r="AW109" s="13" t="s">
        <v>38</v>
      </c>
      <c r="AX109" s="13" t="s">
        <v>83</v>
      </c>
      <c r="AY109" s="210" t="s">
        <v>156</v>
      </c>
    </row>
    <row r="110" spans="1:65" s="2" customFormat="1" ht="16.5" customHeight="1">
      <c r="A110" s="34"/>
      <c r="B110" s="35"/>
      <c r="C110" s="180" t="s">
        <v>163</v>
      </c>
      <c r="D110" s="180" t="s">
        <v>158</v>
      </c>
      <c r="E110" s="181" t="s">
        <v>185</v>
      </c>
      <c r="F110" s="182" t="s">
        <v>186</v>
      </c>
      <c r="G110" s="183" t="s">
        <v>161</v>
      </c>
      <c r="H110" s="184">
        <v>327</v>
      </c>
      <c r="I110" s="185"/>
      <c r="J110" s="186">
        <f>ROUND(I110*H110,2)</f>
        <v>0</v>
      </c>
      <c r="K110" s="182" t="s">
        <v>162</v>
      </c>
      <c r="L110" s="39"/>
      <c r="M110" s="187" t="s">
        <v>19</v>
      </c>
      <c r="N110" s="188" t="s">
        <v>47</v>
      </c>
      <c r="O110" s="64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1" t="s">
        <v>163</v>
      </c>
      <c r="AT110" s="191" t="s">
        <v>158</v>
      </c>
      <c r="AU110" s="191" t="s">
        <v>85</v>
      </c>
      <c r="AY110" s="16" t="s">
        <v>156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6" t="s">
        <v>83</v>
      </c>
      <c r="BK110" s="192">
        <f>ROUND(I110*H110,2)</f>
        <v>0</v>
      </c>
      <c r="BL110" s="16" t="s">
        <v>163</v>
      </c>
      <c r="BM110" s="191" t="s">
        <v>187</v>
      </c>
    </row>
    <row r="111" spans="1:65" s="2" customFormat="1" ht="11.25">
      <c r="A111" s="34"/>
      <c r="B111" s="35"/>
      <c r="C111" s="36"/>
      <c r="D111" s="193" t="s">
        <v>165</v>
      </c>
      <c r="E111" s="36"/>
      <c r="F111" s="194" t="s">
        <v>188</v>
      </c>
      <c r="G111" s="36"/>
      <c r="H111" s="36"/>
      <c r="I111" s="195"/>
      <c r="J111" s="36"/>
      <c r="K111" s="36"/>
      <c r="L111" s="39"/>
      <c r="M111" s="196"/>
      <c r="N111" s="197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6" t="s">
        <v>165</v>
      </c>
      <c r="AU111" s="16" t="s">
        <v>85</v>
      </c>
    </row>
    <row r="112" spans="1:65" s="2" customFormat="1" ht="11.25">
      <c r="A112" s="34"/>
      <c r="B112" s="35"/>
      <c r="C112" s="36"/>
      <c r="D112" s="198" t="s">
        <v>167</v>
      </c>
      <c r="E112" s="36"/>
      <c r="F112" s="199" t="s">
        <v>189</v>
      </c>
      <c r="G112" s="36"/>
      <c r="H112" s="36"/>
      <c r="I112" s="195"/>
      <c r="J112" s="36"/>
      <c r="K112" s="36"/>
      <c r="L112" s="39"/>
      <c r="M112" s="196"/>
      <c r="N112" s="197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6" t="s">
        <v>167</v>
      </c>
      <c r="AU112" s="16" t="s">
        <v>85</v>
      </c>
    </row>
    <row r="113" spans="1:65" s="13" customFormat="1" ht="11.25">
      <c r="B113" s="200"/>
      <c r="C113" s="201"/>
      <c r="D113" s="193" t="s">
        <v>169</v>
      </c>
      <c r="E113" s="202" t="s">
        <v>19</v>
      </c>
      <c r="F113" s="203" t="s">
        <v>190</v>
      </c>
      <c r="G113" s="201"/>
      <c r="H113" s="204">
        <v>250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169</v>
      </c>
      <c r="AU113" s="210" t="s">
        <v>85</v>
      </c>
      <c r="AV113" s="13" t="s">
        <v>85</v>
      </c>
      <c r="AW113" s="13" t="s">
        <v>38</v>
      </c>
      <c r="AX113" s="13" t="s">
        <v>76</v>
      </c>
      <c r="AY113" s="210" t="s">
        <v>156</v>
      </c>
    </row>
    <row r="114" spans="1:65" s="13" customFormat="1" ht="11.25">
      <c r="B114" s="200"/>
      <c r="C114" s="201"/>
      <c r="D114" s="193" t="s">
        <v>169</v>
      </c>
      <c r="E114" s="202" t="s">
        <v>19</v>
      </c>
      <c r="F114" s="203" t="s">
        <v>191</v>
      </c>
      <c r="G114" s="201"/>
      <c r="H114" s="204">
        <v>77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169</v>
      </c>
      <c r="AU114" s="210" t="s">
        <v>85</v>
      </c>
      <c r="AV114" s="13" t="s">
        <v>85</v>
      </c>
      <c r="AW114" s="13" t="s">
        <v>38</v>
      </c>
      <c r="AX114" s="13" t="s">
        <v>76</v>
      </c>
      <c r="AY114" s="210" t="s">
        <v>156</v>
      </c>
    </row>
    <row r="115" spans="1:65" s="2" customFormat="1" ht="16.5" customHeight="1">
      <c r="A115" s="34"/>
      <c r="B115" s="35"/>
      <c r="C115" s="180" t="s">
        <v>192</v>
      </c>
      <c r="D115" s="180" t="s">
        <v>158</v>
      </c>
      <c r="E115" s="181" t="s">
        <v>193</v>
      </c>
      <c r="F115" s="182" t="s">
        <v>194</v>
      </c>
      <c r="G115" s="183" t="s">
        <v>195</v>
      </c>
      <c r="H115" s="184">
        <v>186.76400000000001</v>
      </c>
      <c r="I115" s="185"/>
      <c r="J115" s="186">
        <f>ROUND(I115*H115,2)</f>
        <v>0</v>
      </c>
      <c r="K115" s="182" t="s">
        <v>162</v>
      </c>
      <c r="L115" s="39"/>
      <c r="M115" s="187" t="s">
        <v>19</v>
      </c>
      <c r="N115" s="188" t="s">
        <v>47</v>
      </c>
      <c r="O115" s="64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91" t="s">
        <v>163</v>
      </c>
      <c r="AT115" s="191" t="s">
        <v>158</v>
      </c>
      <c r="AU115" s="191" t="s">
        <v>85</v>
      </c>
      <c r="AY115" s="16" t="s">
        <v>156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6" t="s">
        <v>83</v>
      </c>
      <c r="BK115" s="192">
        <f>ROUND(I115*H115,2)</f>
        <v>0</v>
      </c>
      <c r="BL115" s="16" t="s">
        <v>163</v>
      </c>
      <c r="BM115" s="191" t="s">
        <v>196</v>
      </c>
    </row>
    <row r="116" spans="1:65" s="2" customFormat="1" ht="19.5">
      <c r="A116" s="34"/>
      <c r="B116" s="35"/>
      <c r="C116" s="36"/>
      <c r="D116" s="193" t="s">
        <v>165</v>
      </c>
      <c r="E116" s="36"/>
      <c r="F116" s="194" t="s">
        <v>197</v>
      </c>
      <c r="G116" s="36"/>
      <c r="H116" s="36"/>
      <c r="I116" s="195"/>
      <c r="J116" s="36"/>
      <c r="K116" s="36"/>
      <c r="L116" s="39"/>
      <c r="M116" s="196"/>
      <c r="N116" s="197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6" t="s">
        <v>165</v>
      </c>
      <c r="AU116" s="16" t="s">
        <v>85</v>
      </c>
    </row>
    <row r="117" spans="1:65" s="2" customFormat="1" ht="11.25">
      <c r="A117" s="34"/>
      <c r="B117" s="35"/>
      <c r="C117" s="36"/>
      <c r="D117" s="198" t="s">
        <v>167</v>
      </c>
      <c r="E117" s="36"/>
      <c r="F117" s="199" t="s">
        <v>198</v>
      </c>
      <c r="G117" s="36"/>
      <c r="H117" s="36"/>
      <c r="I117" s="195"/>
      <c r="J117" s="36"/>
      <c r="K117" s="36"/>
      <c r="L117" s="39"/>
      <c r="M117" s="196"/>
      <c r="N117" s="197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6" t="s">
        <v>167</v>
      </c>
      <c r="AU117" s="16" t="s">
        <v>85</v>
      </c>
    </row>
    <row r="118" spans="1:65" s="13" customFormat="1" ht="11.25">
      <c r="B118" s="200"/>
      <c r="C118" s="201"/>
      <c r="D118" s="193" t="s">
        <v>169</v>
      </c>
      <c r="E118" s="202" t="s">
        <v>19</v>
      </c>
      <c r="F118" s="203" t="s">
        <v>199</v>
      </c>
      <c r="G118" s="201"/>
      <c r="H118" s="204">
        <v>186.76400000000001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169</v>
      </c>
      <c r="AU118" s="210" t="s">
        <v>85</v>
      </c>
      <c r="AV118" s="13" t="s">
        <v>85</v>
      </c>
      <c r="AW118" s="13" t="s">
        <v>38</v>
      </c>
      <c r="AX118" s="13" t="s">
        <v>83</v>
      </c>
      <c r="AY118" s="210" t="s">
        <v>156</v>
      </c>
    </row>
    <row r="119" spans="1:65" s="2" customFormat="1" ht="16.5" customHeight="1">
      <c r="A119" s="34"/>
      <c r="B119" s="35"/>
      <c r="C119" s="180" t="s">
        <v>200</v>
      </c>
      <c r="D119" s="180" t="s">
        <v>158</v>
      </c>
      <c r="E119" s="181" t="s">
        <v>201</v>
      </c>
      <c r="F119" s="182" t="s">
        <v>202</v>
      </c>
      <c r="G119" s="183" t="s">
        <v>195</v>
      </c>
      <c r="H119" s="184">
        <v>386.4</v>
      </c>
      <c r="I119" s="185"/>
      <c r="J119" s="186">
        <f>ROUND(I119*H119,2)</f>
        <v>0</v>
      </c>
      <c r="K119" s="182" t="s">
        <v>162</v>
      </c>
      <c r="L119" s="39"/>
      <c r="M119" s="187" t="s">
        <v>19</v>
      </c>
      <c r="N119" s="188" t="s">
        <v>47</v>
      </c>
      <c r="O119" s="64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1" t="s">
        <v>163</v>
      </c>
      <c r="AT119" s="191" t="s">
        <v>158</v>
      </c>
      <c r="AU119" s="191" t="s">
        <v>85</v>
      </c>
      <c r="AY119" s="16" t="s">
        <v>156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6" t="s">
        <v>83</v>
      </c>
      <c r="BK119" s="192">
        <f>ROUND(I119*H119,2)</f>
        <v>0</v>
      </c>
      <c r="BL119" s="16" t="s">
        <v>163</v>
      </c>
      <c r="BM119" s="191" t="s">
        <v>203</v>
      </c>
    </row>
    <row r="120" spans="1:65" s="2" customFormat="1" ht="19.5">
      <c r="A120" s="34"/>
      <c r="B120" s="35"/>
      <c r="C120" s="36"/>
      <c r="D120" s="193" t="s">
        <v>165</v>
      </c>
      <c r="E120" s="36"/>
      <c r="F120" s="194" t="s">
        <v>204</v>
      </c>
      <c r="G120" s="36"/>
      <c r="H120" s="36"/>
      <c r="I120" s="195"/>
      <c r="J120" s="36"/>
      <c r="K120" s="36"/>
      <c r="L120" s="39"/>
      <c r="M120" s="196"/>
      <c r="N120" s="197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6" t="s">
        <v>165</v>
      </c>
      <c r="AU120" s="16" t="s">
        <v>85</v>
      </c>
    </row>
    <row r="121" spans="1:65" s="2" customFormat="1" ht="11.25">
      <c r="A121" s="34"/>
      <c r="B121" s="35"/>
      <c r="C121" s="36"/>
      <c r="D121" s="198" t="s">
        <v>167</v>
      </c>
      <c r="E121" s="36"/>
      <c r="F121" s="199" t="s">
        <v>205</v>
      </c>
      <c r="G121" s="36"/>
      <c r="H121" s="36"/>
      <c r="I121" s="195"/>
      <c r="J121" s="36"/>
      <c r="K121" s="36"/>
      <c r="L121" s="39"/>
      <c r="M121" s="196"/>
      <c r="N121" s="197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167</v>
      </c>
      <c r="AU121" s="16" t="s">
        <v>85</v>
      </c>
    </row>
    <row r="122" spans="1:65" s="13" customFormat="1" ht="11.25">
      <c r="B122" s="200"/>
      <c r="C122" s="201"/>
      <c r="D122" s="193" t="s">
        <v>169</v>
      </c>
      <c r="E122" s="202" t="s">
        <v>19</v>
      </c>
      <c r="F122" s="203" t="s">
        <v>206</v>
      </c>
      <c r="G122" s="201"/>
      <c r="H122" s="204">
        <v>386.4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169</v>
      </c>
      <c r="AU122" s="210" t="s">
        <v>85</v>
      </c>
      <c r="AV122" s="13" t="s">
        <v>85</v>
      </c>
      <c r="AW122" s="13" t="s">
        <v>38</v>
      </c>
      <c r="AX122" s="13" t="s">
        <v>76</v>
      </c>
      <c r="AY122" s="210" t="s">
        <v>156</v>
      </c>
    </row>
    <row r="123" spans="1:65" s="2" customFormat="1" ht="16.5" customHeight="1">
      <c r="A123" s="34"/>
      <c r="B123" s="35"/>
      <c r="C123" s="180" t="s">
        <v>207</v>
      </c>
      <c r="D123" s="180" t="s">
        <v>158</v>
      </c>
      <c r="E123" s="181" t="s">
        <v>208</v>
      </c>
      <c r="F123" s="182" t="s">
        <v>209</v>
      </c>
      <c r="G123" s="183" t="s">
        <v>195</v>
      </c>
      <c r="H123" s="184">
        <v>23.111000000000001</v>
      </c>
      <c r="I123" s="185"/>
      <c r="J123" s="186">
        <f>ROUND(I123*H123,2)</f>
        <v>0</v>
      </c>
      <c r="K123" s="182" t="s">
        <v>162</v>
      </c>
      <c r="L123" s="39"/>
      <c r="M123" s="187" t="s">
        <v>19</v>
      </c>
      <c r="N123" s="188" t="s">
        <v>47</v>
      </c>
      <c r="O123" s="64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1" t="s">
        <v>163</v>
      </c>
      <c r="AT123" s="191" t="s">
        <v>158</v>
      </c>
      <c r="AU123" s="191" t="s">
        <v>85</v>
      </c>
      <c r="AY123" s="16" t="s">
        <v>156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6" t="s">
        <v>83</v>
      </c>
      <c r="BK123" s="192">
        <f>ROUND(I123*H123,2)</f>
        <v>0</v>
      </c>
      <c r="BL123" s="16" t="s">
        <v>163</v>
      </c>
      <c r="BM123" s="191" t="s">
        <v>210</v>
      </c>
    </row>
    <row r="124" spans="1:65" s="2" customFormat="1" ht="19.5">
      <c r="A124" s="34"/>
      <c r="B124" s="35"/>
      <c r="C124" s="36"/>
      <c r="D124" s="193" t="s">
        <v>165</v>
      </c>
      <c r="E124" s="36"/>
      <c r="F124" s="194" t="s">
        <v>211</v>
      </c>
      <c r="G124" s="36"/>
      <c r="H124" s="36"/>
      <c r="I124" s="195"/>
      <c r="J124" s="36"/>
      <c r="K124" s="36"/>
      <c r="L124" s="39"/>
      <c r="M124" s="196"/>
      <c r="N124" s="197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165</v>
      </c>
      <c r="AU124" s="16" t="s">
        <v>85</v>
      </c>
    </row>
    <row r="125" spans="1:65" s="2" customFormat="1" ht="11.25">
      <c r="A125" s="34"/>
      <c r="B125" s="35"/>
      <c r="C125" s="36"/>
      <c r="D125" s="198" t="s">
        <v>167</v>
      </c>
      <c r="E125" s="36"/>
      <c r="F125" s="199" t="s">
        <v>212</v>
      </c>
      <c r="G125" s="36"/>
      <c r="H125" s="36"/>
      <c r="I125" s="195"/>
      <c r="J125" s="36"/>
      <c r="K125" s="36"/>
      <c r="L125" s="39"/>
      <c r="M125" s="196"/>
      <c r="N125" s="197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167</v>
      </c>
      <c r="AU125" s="16" t="s">
        <v>85</v>
      </c>
    </row>
    <row r="126" spans="1:65" s="13" customFormat="1" ht="11.25">
      <c r="B126" s="200"/>
      <c r="C126" s="201"/>
      <c r="D126" s="193" t="s">
        <v>169</v>
      </c>
      <c r="E126" s="202" t="s">
        <v>19</v>
      </c>
      <c r="F126" s="203" t="s">
        <v>213</v>
      </c>
      <c r="G126" s="201"/>
      <c r="H126" s="204">
        <v>23.111000000000001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169</v>
      </c>
      <c r="AU126" s="210" t="s">
        <v>85</v>
      </c>
      <c r="AV126" s="13" t="s">
        <v>85</v>
      </c>
      <c r="AW126" s="13" t="s">
        <v>38</v>
      </c>
      <c r="AX126" s="13" t="s">
        <v>83</v>
      </c>
      <c r="AY126" s="210" t="s">
        <v>156</v>
      </c>
    </row>
    <row r="127" spans="1:65" s="2" customFormat="1" ht="16.5" customHeight="1">
      <c r="A127" s="34"/>
      <c r="B127" s="35"/>
      <c r="C127" s="180" t="s">
        <v>214</v>
      </c>
      <c r="D127" s="180" t="s">
        <v>158</v>
      </c>
      <c r="E127" s="181" t="s">
        <v>215</v>
      </c>
      <c r="F127" s="182" t="s">
        <v>216</v>
      </c>
      <c r="G127" s="183" t="s">
        <v>195</v>
      </c>
      <c r="H127" s="184">
        <v>80.042000000000002</v>
      </c>
      <c r="I127" s="185"/>
      <c r="J127" s="186">
        <f>ROUND(I127*H127,2)</f>
        <v>0</v>
      </c>
      <c r="K127" s="182" t="s">
        <v>162</v>
      </c>
      <c r="L127" s="39"/>
      <c r="M127" s="187" t="s">
        <v>19</v>
      </c>
      <c r="N127" s="188" t="s">
        <v>47</v>
      </c>
      <c r="O127" s="64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1" t="s">
        <v>163</v>
      </c>
      <c r="AT127" s="191" t="s">
        <v>158</v>
      </c>
      <c r="AU127" s="191" t="s">
        <v>85</v>
      </c>
      <c r="AY127" s="16" t="s">
        <v>156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6" t="s">
        <v>83</v>
      </c>
      <c r="BK127" s="192">
        <f>ROUND(I127*H127,2)</f>
        <v>0</v>
      </c>
      <c r="BL127" s="16" t="s">
        <v>163</v>
      </c>
      <c r="BM127" s="191" t="s">
        <v>217</v>
      </c>
    </row>
    <row r="128" spans="1:65" s="2" customFormat="1" ht="19.5">
      <c r="A128" s="34"/>
      <c r="B128" s="35"/>
      <c r="C128" s="36"/>
      <c r="D128" s="193" t="s">
        <v>165</v>
      </c>
      <c r="E128" s="36"/>
      <c r="F128" s="194" t="s">
        <v>218</v>
      </c>
      <c r="G128" s="36"/>
      <c r="H128" s="36"/>
      <c r="I128" s="195"/>
      <c r="J128" s="36"/>
      <c r="K128" s="36"/>
      <c r="L128" s="39"/>
      <c r="M128" s="196"/>
      <c r="N128" s="197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165</v>
      </c>
      <c r="AU128" s="16" t="s">
        <v>85</v>
      </c>
    </row>
    <row r="129" spans="1:65" s="2" customFormat="1" ht="11.25">
      <c r="A129" s="34"/>
      <c r="B129" s="35"/>
      <c r="C129" s="36"/>
      <c r="D129" s="198" t="s">
        <v>167</v>
      </c>
      <c r="E129" s="36"/>
      <c r="F129" s="199" t="s">
        <v>219</v>
      </c>
      <c r="G129" s="36"/>
      <c r="H129" s="36"/>
      <c r="I129" s="195"/>
      <c r="J129" s="36"/>
      <c r="K129" s="36"/>
      <c r="L129" s="39"/>
      <c r="M129" s="196"/>
      <c r="N129" s="197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167</v>
      </c>
      <c r="AU129" s="16" t="s">
        <v>85</v>
      </c>
    </row>
    <row r="130" spans="1:65" s="13" customFormat="1" ht="11.25">
      <c r="B130" s="200"/>
      <c r="C130" s="201"/>
      <c r="D130" s="193" t="s">
        <v>169</v>
      </c>
      <c r="E130" s="202" t="s">
        <v>19</v>
      </c>
      <c r="F130" s="203" t="s">
        <v>220</v>
      </c>
      <c r="G130" s="201"/>
      <c r="H130" s="204">
        <v>80.042000000000002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169</v>
      </c>
      <c r="AU130" s="210" t="s">
        <v>85</v>
      </c>
      <c r="AV130" s="13" t="s">
        <v>85</v>
      </c>
      <c r="AW130" s="13" t="s">
        <v>38</v>
      </c>
      <c r="AX130" s="13" t="s">
        <v>83</v>
      </c>
      <c r="AY130" s="210" t="s">
        <v>156</v>
      </c>
    </row>
    <row r="131" spans="1:65" s="2" customFormat="1" ht="16.5" customHeight="1">
      <c r="A131" s="34"/>
      <c r="B131" s="35"/>
      <c r="C131" s="180" t="s">
        <v>221</v>
      </c>
      <c r="D131" s="180" t="s">
        <v>158</v>
      </c>
      <c r="E131" s="181" t="s">
        <v>222</v>
      </c>
      <c r="F131" s="182" t="s">
        <v>223</v>
      </c>
      <c r="G131" s="183" t="s">
        <v>195</v>
      </c>
      <c r="H131" s="184">
        <v>168.792</v>
      </c>
      <c r="I131" s="185"/>
      <c r="J131" s="186">
        <f>ROUND(I131*H131,2)</f>
        <v>0</v>
      </c>
      <c r="K131" s="182" t="s">
        <v>162</v>
      </c>
      <c r="L131" s="39"/>
      <c r="M131" s="187" t="s">
        <v>19</v>
      </c>
      <c r="N131" s="188" t="s">
        <v>47</v>
      </c>
      <c r="O131" s="64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1" t="s">
        <v>163</v>
      </c>
      <c r="AT131" s="191" t="s">
        <v>158</v>
      </c>
      <c r="AU131" s="191" t="s">
        <v>85</v>
      </c>
      <c r="AY131" s="16" t="s">
        <v>156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6" t="s">
        <v>83</v>
      </c>
      <c r="BK131" s="192">
        <f>ROUND(I131*H131,2)</f>
        <v>0</v>
      </c>
      <c r="BL131" s="16" t="s">
        <v>163</v>
      </c>
      <c r="BM131" s="191" t="s">
        <v>224</v>
      </c>
    </row>
    <row r="132" spans="1:65" s="2" customFormat="1" ht="19.5">
      <c r="A132" s="34"/>
      <c r="B132" s="35"/>
      <c r="C132" s="36"/>
      <c r="D132" s="193" t="s">
        <v>165</v>
      </c>
      <c r="E132" s="36"/>
      <c r="F132" s="194" t="s">
        <v>225</v>
      </c>
      <c r="G132" s="36"/>
      <c r="H132" s="36"/>
      <c r="I132" s="195"/>
      <c r="J132" s="36"/>
      <c r="K132" s="36"/>
      <c r="L132" s="39"/>
      <c r="M132" s="196"/>
      <c r="N132" s="197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165</v>
      </c>
      <c r="AU132" s="16" t="s">
        <v>85</v>
      </c>
    </row>
    <row r="133" spans="1:65" s="2" customFormat="1" ht="11.25">
      <c r="A133" s="34"/>
      <c r="B133" s="35"/>
      <c r="C133" s="36"/>
      <c r="D133" s="198" t="s">
        <v>167</v>
      </c>
      <c r="E133" s="36"/>
      <c r="F133" s="199" t="s">
        <v>226</v>
      </c>
      <c r="G133" s="36"/>
      <c r="H133" s="36"/>
      <c r="I133" s="195"/>
      <c r="J133" s="36"/>
      <c r="K133" s="36"/>
      <c r="L133" s="39"/>
      <c r="M133" s="196"/>
      <c r="N133" s="197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6" t="s">
        <v>167</v>
      </c>
      <c r="AU133" s="16" t="s">
        <v>85</v>
      </c>
    </row>
    <row r="134" spans="1:65" s="13" customFormat="1" ht="11.25">
      <c r="B134" s="200"/>
      <c r="C134" s="201"/>
      <c r="D134" s="193" t="s">
        <v>169</v>
      </c>
      <c r="E134" s="202" t="s">
        <v>19</v>
      </c>
      <c r="F134" s="203" t="s">
        <v>227</v>
      </c>
      <c r="G134" s="201"/>
      <c r="H134" s="204">
        <v>165.6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169</v>
      </c>
      <c r="AU134" s="210" t="s">
        <v>85</v>
      </c>
      <c r="AV134" s="13" t="s">
        <v>85</v>
      </c>
      <c r="AW134" s="13" t="s">
        <v>38</v>
      </c>
      <c r="AX134" s="13" t="s">
        <v>76</v>
      </c>
      <c r="AY134" s="210" t="s">
        <v>156</v>
      </c>
    </row>
    <row r="135" spans="1:65" s="13" customFormat="1" ht="11.25">
      <c r="B135" s="200"/>
      <c r="C135" s="201"/>
      <c r="D135" s="193" t="s">
        <v>169</v>
      </c>
      <c r="E135" s="202" t="s">
        <v>19</v>
      </c>
      <c r="F135" s="203" t="s">
        <v>228</v>
      </c>
      <c r="G135" s="201"/>
      <c r="H135" s="204">
        <v>3.1920000000000002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169</v>
      </c>
      <c r="AU135" s="210" t="s">
        <v>85</v>
      </c>
      <c r="AV135" s="13" t="s">
        <v>85</v>
      </c>
      <c r="AW135" s="13" t="s">
        <v>38</v>
      </c>
      <c r="AX135" s="13" t="s">
        <v>76</v>
      </c>
      <c r="AY135" s="210" t="s">
        <v>156</v>
      </c>
    </row>
    <row r="136" spans="1:65" s="2" customFormat="1" ht="21.75" customHeight="1">
      <c r="A136" s="34"/>
      <c r="B136" s="35"/>
      <c r="C136" s="180" t="s">
        <v>229</v>
      </c>
      <c r="D136" s="180" t="s">
        <v>158</v>
      </c>
      <c r="E136" s="181" t="s">
        <v>230</v>
      </c>
      <c r="F136" s="182" t="s">
        <v>231</v>
      </c>
      <c r="G136" s="183" t="s">
        <v>195</v>
      </c>
      <c r="H136" s="184">
        <v>12.804</v>
      </c>
      <c r="I136" s="185"/>
      <c r="J136" s="186">
        <f>ROUND(I136*H136,2)</f>
        <v>0</v>
      </c>
      <c r="K136" s="182" t="s">
        <v>162</v>
      </c>
      <c r="L136" s="39"/>
      <c r="M136" s="187" t="s">
        <v>19</v>
      </c>
      <c r="N136" s="188" t="s">
        <v>47</v>
      </c>
      <c r="O136" s="64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1" t="s">
        <v>163</v>
      </c>
      <c r="AT136" s="191" t="s">
        <v>158</v>
      </c>
      <c r="AU136" s="191" t="s">
        <v>85</v>
      </c>
      <c r="AY136" s="16" t="s">
        <v>156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6" t="s">
        <v>83</v>
      </c>
      <c r="BK136" s="192">
        <f>ROUND(I136*H136,2)</f>
        <v>0</v>
      </c>
      <c r="BL136" s="16" t="s">
        <v>163</v>
      </c>
      <c r="BM136" s="191" t="s">
        <v>232</v>
      </c>
    </row>
    <row r="137" spans="1:65" s="2" customFormat="1" ht="19.5">
      <c r="A137" s="34"/>
      <c r="B137" s="35"/>
      <c r="C137" s="36"/>
      <c r="D137" s="193" t="s">
        <v>165</v>
      </c>
      <c r="E137" s="36"/>
      <c r="F137" s="194" t="s">
        <v>233</v>
      </c>
      <c r="G137" s="36"/>
      <c r="H137" s="36"/>
      <c r="I137" s="195"/>
      <c r="J137" s="36"/>
      <c r="K137" s="36"/>
      <c r="L137" s="39"/>
      <c r="M137" s="196"/>
      <c r="N137" s="197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6" t="s">
        <v>165</v>
      </c>
      <c r="AU137" s="16" t="s">
        <v>85</v>
      </c>
    </row>
    <row r="138" spans="1:65" s="2" customFormat="1" ht="11.25">
      <c r="A138" s="34"/>
      <c r="B138" s="35"/>
      <c r="C138" s="36"/>
      <c r="D138" s="198" t="s">
        <v>167</v>
      </c>
      <c r="E138" s="36"/>
      <c r="F138" s="199" t="s">
        <v>234</v>
      </c>
      <c r="G138" s="36"/>
      <c r="H138" s="36"/>
      <c r="I138" s="195"/>
      <c r="J138" s="36"/>
      <c r="K138" s="36"/>
      <c r="L138" s="39"/>
      <c r="M138" s="196"/>
      <c r="N138" s="197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6" t="s">
        <v>167</v>
      </c>
      <c r="AU138" s="16" t="s">
        <v>85</v>
      </c>
    </row>
    <row r="139" spans="1:65" s="13" customFormat="1" ht="11.25">
      <c r="B139" s="200"/>
      <c r="C139" s="201"/>
      <c r="D139" s="193" t="s">
        <v>169</v>
      </c>
      <c r="E139" s="202" t="s">
        <v>19</v>
      </c>
      <c r="F139" s="203" t="s">
        <v>235</v>
      </c>
      <c r="G139" s="201"/>
      <c r="H139" s="204">
        <v>4.0039999999999996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169</v>
      </c>
      <c r="AU139" s="210" t="s">
        <v>85</v>
      </c>
      <c r="AV139" s="13" t="s">
        <v>85</v>
      </c>
      <c r="AW139" s="13" t="s">
        <v>38</v>
      </c>
      <c r="AX139" s="13" t="s">
        <v>76</v>
      </c>
      <c r="AY139" s="210" t="s">
        <v>156</v>
      </c>
    </row>
    <row r="140" spans="1:65" s="13" customFormat="1" ht="11.25">
      <c r="B140" s="200"/>
      <c r="C140" s="201"/>
      <c r="D140" s="193" t="s">
        <v>169</v>
      </c>
      <c r="E140" s="202" t="s">
        <v>19</v>
      </c>
      <c r="F140" s="203" t="s">
        <v>236</v>
      </c>
      <c r="G140" s="201"/>
      <c r="H140" s="204">
        <v>8.8000000000000007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169</v>
      </c>
      <c r="AU140" s="210" t="s">
        <v>85</v>
      </c>
      <c r="AV140" s="13" t="s">
        <v>85</v>
      </c>
      <c r="AW140" s="13" t="s">
        <v>38</v>
      </c>
      <c r="AX140" s="13" t="s">
        <v>76</v>
      </c>
      <c r="AY140" s="210" t="s">
        <v>156</v>
      </c>
    </row>
    <row r="141" spans="1:65" s="2" customFormat="1" ht="16.5" customHeight="1">
      <c r="A141" s="34"/>
      <c r="B141" s="35"/>
      <c r="C141" s="180" t="s">
        <v>237</v>
      </c>
      <c r="D141" s="180" t="s">
        <v>158</v>
      </c>
      <c r="E141" s="181" t="s">
        <v>238</v>
      </c>
      <c r="F141" s="182" t="s">
        <v>239</v>
      </c>
      <c r="G141" s="183" t="s">
        <v>195</v>
      </c>
      <c r="H141" s="184">
        <v>18.54</v>
      </c>
      <c r="I141" s="185"/>
      <c r="J141" s="186">
        <f>ROUND(I141*H141,2)</f>
        <v>0</v>
      </c>
      <c r="K141" s="182" t="s">
        <v>162</v>
      </c>
      <c r="L141" s="39"/>
      <c r="M141" s="187" t="s">
        <v>19</v>
      </c>
      <c r="N141" s="188" t="s">
        <v>47</v>
      </c>
      <c r="O141" s="64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1" t="s">
        <v>163</v>
      </c>
      <c r="AT141" s="191" t="s">
        <v>158</v>
      </c>
      <c r="AU141" s="191" t="s">
        <v>85</v>
      </c>
      <c r="AY141" s="16" t="s">
        <v>156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6" t="s">
        <v>83</v>
      </c>
      <c r="BK141" s="192">
        <f>ROUND(I141*H141,2)</f>
        <v>0</v>
      </c>
      <c r="BL141" s="16" t="s">
        <v>163</v>
      </c>
      <c r="BM141" s="191" t="s">
        <v>240</v>
      </c>
    </row>
    <row r="142" spans="1:65" s="2" customFormat="1" ht="19.5">
      <c r="A142" s="34"/>
      <c r="B142" s="35"/>
      <c r="C142" s="36"/>
      <c r="D142" s="193" t="s">
        <v>165</v>
      </c>
      <c r="E142" s="36"/>
      <c r="F142" s="194" t="s">
        <v>241</v>
      </c>
      <c r="G142" s="36"/>
      <c r="H142" s="36"/>
      <c r="I142" s="195"/>
      <c r="J142" s="36"/>
      <c r="K142" s="36"/>
      <c r="L142" s="39"/>
      <c r="M142" s="196"/>
      <c r="N142" s="197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165</v>
      </c>
      <c r="AU142" s="16" t="s">
        <v>85</v>
      </c>
    </row>
    <row r="143" spans="1:65" s="2" customFormat="1" ht="11.25">
      <c r="A143" s="34"/>
      <c r="B143" s="35"/>
      <c r="C143" s="36"/>
      <c r="D143" s="198" t="s">
        <v>167</v>
      </c>
      <c r="E143" s="36"/>
      <c r="F143" s="199" t="s">
        <v>242</v>
      </c>
      <c r="G143" s="36"/>
      <c r="H143" s="36"/>
      <c r="I143" s="195"/>
      <c r="J143" s="36"/>
      <c r="K143" s="36"/>
      <c r="L143" s="39"/>
      <c r="M143" s="196"/>
      <c r="N143" s="197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167</v>
      </c>
      <c r="AU143" s="16" t="s">
        <v>85</v>
      </c>
    </row>
    <row r="144" spans="1:65" s="13" customFormat="1" ht="11.25">
      <c r="B144" s="200"/>
      <c r="C144" s="201"/>
      <c r="D144" s="193" t="s">
        <v>169</v>
      </c>
      <c r="E144" s="202" t="s">
        <v>19</v>
      </c>
      <c r="F144" s="203" t="s">
        <v>243</v>
      </c>
      <c r="G144" s="201"/>
      <c r="H144" s="204">
        <v>16.72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169</v>
      </c>
      <c r="AU144" s="210" t="s">
        <v>85</v>
      </c>
      <c r="AV144" s="13" t="s">
        <v>85</v>
      </c>
      <c r="AW144" s="13" t="s">
        <v>38</v>
      </c>
      <c r="AX144" s="13" t="s">
        <v>76</v>
      </c>
      <c r="AY144" s="210" t="s">
        <v>156</v>
      </c>
    </row>
    <row r="145" spans="1:65" s="13" customFormat="1" ht="11.25">
      <c r="B145" s="200"/>
      <c r="C145" s="201"/>
      <c r="D145" s="193" t="s">
        <v>169</v>
      </c>
      <c r="E145" s="202" t="s">
        <v>19</v>
      </c>
      <c r="F145" s="203" t="s">
        <v>244</v>
      </c>
      <c r="G145" s="201"/>
      <c r="H145" s="204">
        <v>1.82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169</v>
      </c>
      <c r="AU145" s="210" t="s">
        <v>85</v>
      </c>
      <c r="AV145" s="13" t="s">
        <v>85</v>
      </c>
      <c r="AW145" s="13" t="s">
        <v>38</v>
      </c>
      <c r="AX145" s="13" t="s">
        <v>76</v>
      </c>
      <c r="AY145" s="210" t="s">
        <v>156</v>
      </c>
    </row>
    <row r="146" spans="1:65" s="2" customFormat="1" ht="16.5" customHeight="1">
      <c r="A146" s="34"/>
      <c r="B146" s="35"/>
      <c r="C146" s="180" t="s">
        <v>245</v>
      </c>
      <c r="D146" s="180" t="s">
        <v>158</v>
      </c>
      <c r="E146" s="181" t="s">
        <v>246</v>
      </c>
      <c r="F146" s="182" t="s">
        <v>247</v>
      </c>
      <c r="G146" s="183" t="s">
        <v>161</v>
      </c>
      <c r="H146" s="184">
        <v>25.36</v>
      </c>
      <c r="I146" s="185"/>
      <c r="J146" s="186">
        <f>ROUND(I146*H146,2)</f>
        <v>0</v>
      </c>
      <c r="K146" s="182" t="s">
        <v>162</v>
      </c>
      <c r="L146" s="39"/>
      <c r="M146" s="187" t="s">
        <v>19</v>
      </c>
      <c r="N146" s="188" t="s">
        <v>47</v>
      </c>
      <c r="O146" s="64"/>
      <c r="P146" s="189">
        <f>O146*H146</f>
        <v>0</v>
      </c>
      <c r="Q146" s="189">
        <v>8.4000000000000003E-4</v>
      </c>
      <c r="R146" s="189">
        <f>Q146*H146</f>
        <v>2.1302399999999999E-2</v>
      </c>
      <c r="S146" s="189">
        <v>0</v>
      </c>
      <c r="T146" s="19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1" t="s">
        <v>163</v>
      </c>
      <c r="AT146" s="191" t="s">
        <v>158</v>
      </c>
      <c r="AU146" s="191" t="s">
        <v>85</v>
      </c>
      <c r="AY146" s="16" t="s">
        <v>156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6" t="s">
        <v>83</v>
      </c>
      <c r="BK146" s="192">
        <f>ROUND(I146*H146,2)</f>
        <v>0</v>
      </c>
      <c r="BL146" s="16" t="s">
        <v>163</v>
      </c>
      <c r="BM146" s="191" t="s">
        <v>248</v>
      </c>
    </row>
    <row r="147" spans="1:65" s="2" customFormat="1" ht="11.25">
      <c r="A147" s="34"/>
      <c r="B147" s="35"/>
      <c r="C147" s="36"/>
      <c r="D147" s="193" t="s">
        <v>165</v>
      </c>
      <c r="E147" s="36"/>
      <c r="F147" s="194" t="s">
        <v>249</v>
      </c>
      <c r="G147" s="36"/>
      <c r="H147" s="36"/>
      <c r="I147" s="195"/>
      <c r="J147" s="36"/>
      <c r="K147" s="36"/>
      <c r="L147" s="39"/>
      <c r="M147" s="196"/>
      <c r="N147" s="197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165</v>
      </c>
      <c r="AU147" s="16" t="s">
        <v>85</v>
      </c>
    </row>
    <row r="148" spans="1:65" s="2" customFormat="1" ht="11.25">
      <c r="A148" s="34"/>
      <c r="B148" s="35"/>
      <c r="C148" s="36"/>
      <c r="D148" s="198" t="s">
        <v>167</v>
      </c>
      <c r="E148" s="36"/>
      <c r="F148" s="199" t="s">
        <v>250</v>
      </c>
      <c r="G148" s="36"/>
      <c r="H148" s="36"/>
      <c r="I148" s="195"/>
      <c r="J148" s="36"/>
      <c r="K148" s="36"/>
      <c r="L148" s="39"/>
      <c r="M148" s="196"/>
      <c r="N148" s="197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167</v>
      </c>
      <c r="AU148" s="16" t="s">
        <v>85</v>
      </c>
    </row>
    <row r="149" spans="1:65" s="13" customFormat="1" ht="11.25">
      <c r="B149" s="200"/>
      <c r="C149" s="201"/>
      <c r="D149" s="193" t="s">
        <v>169</v>
      </c>
      <c r="E149" s="202" t="s">
        <v>19</v>
      </c>
      <c r="F149" s="203" t="s">
        <v>251</v>
      </c>
      <c r="G149" s="201"/>
      <c r="H149" s="204">
        <v>6.16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169</v>
      </c>
      <c r="AU149" s="210" t="s">
        <v>85</v>
      </c>
      <c r="AV149" s="13" t="s">
        <v>85</v>
      </c>
      <c r="AW149" s="13" t="s">
        <v>38</v>
      </c>
      <c r="AX149" s="13" t="s">
        <v>76</v>
      </c>
      <c r="AY149" s="210" t="s">
        <v>156</v>
      </c>
    </row>
    <row r="150" spans="1:65" s="13" customFormat="1" ht="11.25">
      <c r="B150" s="200"/>
      <c r="C150" s="201"/>
      <c r="D150" s="193" t="s">
        <v>169</v>
      </c>
      <c r="E150" s="202" t="s">
        <v>19</v>
      </c>
      <c r="F150" s="203" t="s">
        <v>252</v>
      </c>
      <c r="G150" s="201"/>
      <c r="H150" s="204">
        <v>19.2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169</v>
      </c>
      <c r="AU150" s="210" t="s">
        <v>85</v>
      </c>
      <c r="AV150" s="13" t="s">
        <v>85</v>
      </c>
      <c r="AW150" s="13" t="s">
        <v>38</v>
      </c>
      <c r="AX150" s="13" t="s">
        <v>76</v>
      </c>
      <c r="AY150" s="210" t="s">
        <v>156</v>
      </c>
    </row>
    <row r="151" spans="1:65" s="2" customFormat="1" ht="16.5" customHeight="1">
      <c r="A151" s="34"/>
      <c r="B151" s="35"/>
      <c r="C151" s="180" t="s">
        <v>253</v>
      </c>
      <c r="D151" s="180" t="s">
        <v>158</v>
      </c>
      <c r="E151" s="181" t="s">
        <v>254</v>
      </c>
      <c r="F151" s="182" t="s">
        <v>255</v>
      </c>
      <c r="G151" s="183" t="s">
        <v>161</v>
      </c>
      <c r="H151" s="184">
        <v>25.36</v>
      </c>
      <c r="I151" s="185"/>
      <c r="J151" s="186">
        <f>ROUND(I151*H151,2)</f>
        <v>0</v>
      </c>
      <c r="K151" s="182" t="s">
        <v>162</v>
      </c>
      <c r="L151" s="39"/>
      <c r="M151" s="187" t="s">
        <v>19</v>
      </c>
      <c r="N151" s="188" t="s">
        <v>47</v>
      </c>
      <c r="O151" s="64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1" t="s">
        <v>163</v>
      </c>
      <c r="AT151" s="191" t="s">
        <v>158</v>
      </c>
      <c r="AU151" s="191" t="s">
        <v>85</v>
      </c>
      <c r="AY151" s="16" t="s">
        <v>156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6" t="s">
        <v>83</v>
      </c>
      <c r="BK151" s="192">
        <f>ROUND(I151*H151,2)</f>
        <v>0</v>
      </c>
      <c r="BL151" s="16" t="s">
        <v>163</v>
      </c>
      <c r="BM151" s="191" t="s">
        <v>256</v>
      </c>
    </row>
    <row r="152" spans="1:65" s="2" customFormat="1" ht="19.5">
      <c r="A152" s="34"/>
      <c r="B152" s="35"/>
      <c r="C152" s="36"/>
      <c r="D152" s="193" t="s">
        <v>165</v>
      </c>
      <c r="E152" s="36"/>
      <c r="F152" s="194" t="s">
        <v>257</v>
      </c>
      <c r="G152" s="36"/>
      <c r="H152" s="36"/>
      <c r="I152" s="195"/>
      <c r="J152" s="36"/>
      <c r="K152" s="36"/>
      <c r="L152" s="39"/>
      <c r="M152" s="196"/>
      <c r="N152" s="197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6" t="s">
        <v>165</v>
      </c>
      <c r="AU152" s="16" t="s">
        <v>85</v>
      </c>
    </row>
    <row r="153" spans="1:65" s="2" customFormat="1" ht="11.25">
      <c r="A153" s="34"/>
      <c r="B153" s="35"/>
      <c r="C153" s="36"/>
      <c r="D153" s="198" t="s">
        <v>167</v>
      </c>
      <c r="E153" s="36"/>
      <c r="F153" s="199" t="s">
        <v>258</v>
      </c>
      <c r="G153" s="36"/>
      <c r="H153" s="36"/>
      <c r="I153" s="195"/>
      <c r="J153" s="36"/>
      <c r="K153" s="36"/>
      <c r="L153" s="39"/>
      <c r="M153" s="196"/>
      <c r="N153" s="197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6" t="s">
        <v>167</v>
      </c>
      <c r="AU153" s="16" t="s">
        <v>85</v>
      </c>
    </row>
    <row r="154" spans="1:65" s="2" customFormat="1" ht="16.5" customHeight="1">
      <c r="A154" s="34"/>
      <c r="B154" s="35"/>
      <c r="C154" s="180" t="s">
        <v>259</v>
      </c>
      <c r="D154" s="180" t="s">
        <v>158</v>
      </c>
      <c r="E154" s="181" t="s">
        <v>260</v>
      </c>
      <c r="F154" s="182" t="s">
        <v>261</v>
      </c>
      <c r="G154" s="183" t="s">
        <v>161</v>
      </c>
      <c r="H154" s="184">
        <v>30.06</v>
      </c>
      <c r="I154" s="185"/>
      <c r="J154" s="186">
        <f>ROUND(I154*H154,2)</f>
        <v>0</v>
      </c>
      <c r="K154" s="182" t="s">
        <v>162</v>
      </c>
      <c r="L154" s="39"/>
      <c r="M154" s="187" t="s">
        <v>19</v>
      </c>
      <c r="N154" s="188" t="s">
        <v>47</v>
      </c>
      <c r="O154" s="64"/>
      <c r="P154" s="189">
        <f>O154*H154</f>
        <v>0</v>
      </c>
      <c r="Q154" s="189">
        <v>6.9999999999999999E-4</v>
      </c>
      <c r="R154" s="189">
        <f>Q154*H154</f>
        <v>2.1041999999999998E-2</v>
      </c>
      <c r="S154" s="189">
        <v>0</v>
      </c>
      <c r="T154" s="19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1" t="s">
        <v>163</v>
      </c>
      <c r="AT154" s="191" t="s">
        <v>158</v>
      </c>
      <c r="AU154" s="191" t="s">
        <v>85</v>
      </c>
      <c r="AY154" s="16" t="s">
        <v>156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6" t="s">
        <v>83</v>
      </c>
      <c r="BK154" s="192">
        <f>ROUND(I154*H154,2)</f>
        <v>0</v>
      </c>
      <c r="BL154" s="16" t="s">
        <v>163</v>
      </c>
      <c r="BM154" s="191" t="s">
        <v>262</v>
      </c>
    </row>
    <row r="155" spans="1:65" s="2" customFormat="1" ht="11.25">
      <c r="A155" s="34"/>
      <c r="B155" s="35"/>
      <c r="C155" s="36"/>
      <c r="D155" s="193" t="s">
        <v>165</v>
      </c>
      <c r="E155" s="36"/>
      <c r="F155" s="194" t="s">
        <v>263</v>
      </c>
      <c r="G155" s="36"/>
      <c r="H155" s="36"/>
      <c r="I155" s="195"/>
      <c r="J155" s="36"/>
      <c r="K155" s="36"/>
      <c r="L155" s="39"/>
      <c r="M155" s="196"/>
      <c r="N155" s="197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165</v>
      </c>
      <c r="AU155" s="16" t="s">
        <v>85</v>
      </c>
    </row>
    <row r="156" spans="1:65" s="2" customFormat="1" ht="11.25">
      <c r="A156" s="34"/>
      <c r="B156" s="35"/>
      <c r="C156" s="36"/>
      <c r="D156" s="198" t="s">
        <v>167</v>
      </c>
      <c r="E156" s="36"/>
      <c r="F156" s="199" t="s">
        <v>264</v>
      </c>
      <c r="G156" s="36"/>
      <c r="H156" s="36"/>
      <c r="I156" s="195"/>
      <c r="J156" s="36"/>
      <c r="K156" s="36"/>
      <c r="L156" s="39"/>
      <c r="M156" s="196"/>
      <c r="N156" s="197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6" t="s">
        <v>167</v>
      </c>
      <c r="AU156" s="16" t="s">
        <v>85</v>
      </c>
    </row>
    <row r="157" spans="1:65" s="13" customFormat="1" ht="11.25">
      <c r="B157" s="200"/>
      <c r="C157" s="201"/>
      <c r="D157" s="193" t="s">
        <v>169</v>
      </c>
      <c r="E157" s="202" t="s">
        <v>19</v>
      </c>
      <c r="F157" s="203" t="s">
        <v>265</v>
      </c>
      <c r="G157" s="201"/>
      <c r="H157" s="204">
        <v>30.06</v>
      </c>
      <c r="I157" s="205"/>
      <c r="J157" s="201"/>
      <c r="K157" s="201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169</v>
      </c>
      <c r="AU157" s="210" t="s">
        <v>85</v>
      </c>
      <c r="AV157" s="13" t="s">
        <v>85</v>
      </c>
      <c r="AW157" s="13" t="s">
        <v>38</v>
      </c>
      <c r="AX157" s="13" t="s">
        <v>83</v>
      </c>
      <c r="AY157" s="210" t="s">
        <v>156</v>
      </c>
    </row>
    <row r="158" spans="1:65" s="2" customFormat="1" ht="16.5" customHeight="1">
      <c r="A158" s="34"/>
      <c r="B158" s="35"/>
      <c r="C158" s="180" t="s">
        <v>8</v>
      </c>
      <c r="D158" s="180" t="s">
        <v>158</v>
      </c>
      <c r="E158" s="181" t="s">
        <v>266</v>
      </c>
      <c r="F158" s="182" t="s">
        <v>267</v>
      </c>
      <c r="G158" s="183" t="s">
        <v>161</v>
      </c>
      <c r="H158" s="184">
        <v>30.06</v>
      </c>
      <c r="I158" s="185"/>
      <c r="J158" s="186">
        <f>ROUND(I158*H158,2)</f>
        <v>0</v>
      </c>
      <c r="K158" s="182" t="s">
        <v>162</v>
      </c>
      <c r="L158" s="39"/>
      <c r="M158" s="187" t="s">
        <v>19</v>
      </c>
      <c r="N158" s="188" t="s">
        <v>47</v>
      </c>
      <c r="O158" s="64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1" t="s">
        <v>163</v>
      </c>
      <c r="AT158" s="191" t="s">
        <v>158</v>
      </c>
      <c r="AU158" s="191" t="s">
        <v>85</v>
      </c>
      <c r="AY158" s="16" t="s">
        <v>156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6" t="s">
        <v>83</v>
      </c>
      <c r="BK158" s="192">
        <f>ROUND(I158*H158,2)</f>
        <v>0</v>
      </c>
      <c r="BL158" s="16" t="s">
        <v>163</v>
      </c>
      <c r="BM158" s="191" t="s">
        <v>268</v>
      </c>
    </row>
    <row r="159" spans="1:65" s="2" customFormat="1" ht="19.5">
      <c r="A159" s="34"/>
      <c r="B159" s="35"/>
      <c r="C159" s="36"/>
      <c r="D159" s="193" t="s">
        <v>165</v>
      </c>
      <c r="E159" s="36"/>
      <c r="F159" s="194" t="s">
        <v>269</v>
      </c>
      <c r="G159" s="36"/>
      <c r="H159" s="36"/>
      <c r="I159" s="195"/>
      <c r="J159" s="36"/>
      <c r="K159" s="36"/>
      <c r="L159" s="39"/>
      <c r="M159" s="196"/>
      <c r="N159" s="197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6" t="s">
        <v>165</v>
      </c>
      <c r="AU159" s="16" t="s">
        <v>85</v>
      </c>
    </row>
    <row r="160" spans="1:65" s="2" customFormat="1" ht="11.25">
      <c r="A160" s="34"/>
      <c r="B160" s="35"/>
      <c r="C160" s="36"/>
      <c r="D160" s="198" t="s">
        <v>167</v>
      </c>
      <c r="E160" s="36"/>
      <c r="F160" s="199" t="s">
        <v>270</v>
      </c>
      <c r="G160" s="36"/>
      <c r="H160" s="36"/>
      <c r="I160" s="195"/>
      <c r="J160" s="36"/>
      <c r="K160" s="36"/>
      <c r="L160" s="39"/>
      <c r="M160" s="196"/>
      <c r="N160" s="197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6" t="s">
        <v>167</v>
      </c>
      <c r="AU160" s="16" t="s">
        <v>85</v>
      </c>
    </row>
    <row r="161" spans="1:65" s="2" customFormat="1" ht="16.5" customHeight="1">
      <c r="A161" s="34"/>
      <c r="B161" s="35"/>
      <c r="C161" s="180" t="s">
        <v>271</v>
      </c>
      <c r="D161" s="180" t="s">
        <v>158</v>
      </c>
      <c r="E161" s="181" t="s">
        <v>272</v>
      </c>
      <c r="F161" s="182" t="s">
        <v>273</v>
      </c>
      <c r="G161" s="183" t="s">
        <v>195</v>
      </c>
      <c r="H161" s="184">
        <v>23.57</v>
      </c>
      <c r="I161" s="185"/>
      <c r="J161" s="186">
        <f>ROUND(I161*H161,2)</f>
        <v>0</v>
      </c>
      <c r="K161" s="182" t="s">
        <v>162</v>
      </c>
      <c r="L161" s="39"/>
      <c r="M161" s="187" t="s">
        <v>19</v>
      </c>
      <c r="N161" s="188" t="s">
        <v>47</v>
      </c>
      <c r="O161" s="64"/>
      <c r="P161" s="189">
        <f>O161*H161</f>
        <v>0</v>
      </c>
      <c r="Q161" s="189">
        <v>4.6000000000000001E-4</v>
      </c>
      <c r="R161" s="189">
        <f>Q161*H161</f>
        <v>1.08422E-2</v>
      </c>
      <c r="S161" s="189">
        <v>0</v>
      </c>
      <c r="T161" s="19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1" t="s">
        <v>163</v>
      </c>
      <c r="AT161" s="191" t="s">
        <v>158</v>
      </c>
      <c r="AU161" s="191" t="s">
        <v>85</v>
      </c>
      <c r="AY161" s="16" t="s">
        <v>156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6" t="s">
        <v>83</v>
      </c>
      <c r="BK161" s="192">
        <f>ROUND(I161*H161,2)</f>
        <v>0</v>
      </c>
      <c r="BL161" s="16" t="s">
        <v>163</v>
      </c>
      <c r="BM161" s="191" t="s">
        <v>274</v>
      </c>
    </row>
    <row r="162" spans="1:65" s="2" customFormat="1" ht="11.25">
      <c r="A162" s="34"/>
      <c r="B162" s="35"/>
      <c r="C162" s="36"/>
      <c r="D162" s="193" t="s">
        <v>165</v>
      </c>
      <c r="E162" s="36"/>
      <c r="F162" s="194" t="s">
        <v>275</v>
      </c>
      <c r="G162" s="36"/>
      <c r="H162" s="36"/>
      <c r="I162" s="195"/>
      <c r="J162" s="36"/>
      <c r="K162" s="36"/>
      <c r="L162" s="39"/>
      <c r="M162" s="196"/>
      <c r="N162" s="197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6" t="s">
        <v>165</v>
      </c>
      <c r="AU162" s="16" t="s">
        <v>85</v>
      </c>
    </row>
    <row r="163" spans="1:65" s="2" customFormat="1" ht="11.25">
      <c r="A163" s="34"/>
      <c r="B163" s="35"/>
      <c r="C163" s="36"/>
      <c r="D163" s="198" t="s">
        <v>167</v>
      </c>
      <c r="E163" s="36"/>
      <c r="F163" s="199" t="s">
        <v>276</v>
      </c>
      <c r="G163" s="36"/>
      <c r="H163" s="36"/>
      <c r="I163" s="195"/>
      <c r="J163" s="36"/>
      <c r="K163" s="36"/>
      <c r="L163" s="39"/>
      <c r="M163" s="196"/>
      <c r="N163" s="197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6" t="s">
        <v>167</v>
      </c>
      <c r="AU163" s="16" t="s">
        <v>85</v>
      </c>
    </row>
    <row r="164" spans="1:65" s="13" customFormat="1" ht="11.25">
      <c r="B164" s="200"/>
      <c r="C164" s="201"/>
      <c r="D164" s="193" t="s">
        <v>169</v>
      </c>
      <c r="E164" s="202" t="s">
        <v>19</v>
      </c>
      <c r="F164" s="203" t="s">
        <v>277</v>
      </c>
      <c r="G164" s="201"/>
      <c r="H164" s="204">
        <v>23.57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169</v>
      </c>
      <c r="AU164" s="210" t="s">
        <v>85</v>
      </c>
      <c r="AV164" s="13" t="s">
        <v>85</v>
      </c>
      <c r="AW164" s="13" t="s">
        <v>38</v>
      </c>
      <c r="AX164" s="13" t="s">
        <v>83</v>
      </c>
      <c r="AY164" s="210" t="s">
        <v>156</v>
      </c>
    </row>
    <row r="165" spans="1:65" s="2" customFormat="1" ht="16.5" customHeight="1">
      <c r="A165" s="34"/>
      <c r="B165" s="35"/>
      <c r="C165" s="180" t="s">
        <v>278</v>
      </c>
      <c r="D165" s="180" t="s">
        <v>158</v>
      </c>
      <c r="E165" s="181" t="s">
        <v>279</v>
      </c>
      <c r="F165" s="182" t="s">
        <v>280</v>
      </c>
      <c r="G165" s="183" t="s">
        <v>195</v>
      </c>
      <c r="H165" s="184">
        <v>23.57</v>
      </c>
      <c r="I165" s="185"/>
      <c r="J165" s="186">
        <f>ROUND(I165*H165,2)</f>
        <v>0</v>
      </c>
      <c r="K165" s="182" t="s">
        <v>162</v>
      </c>
      <c r="L165" s="39"/>
      <c r="M165" s="187" t="s">
        <v>19</v>
      </c>
      <c r="N165" s="188" t="s">
        <v>47</v>
      </c>
      <c r="O165" s="64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1" t="s">
        <v>163</v>
      </c>
      <c r="AT165" s="191" t="s">
        <v>158</v>
      </c>
      <c r="AU165" s="191" t="s">
        <v>85</v>
      </c>
      <c r="AY165" s="16" t="s">
        <v>156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6" t="s">
        <v>83</v>
      </c>
      <c r="BK165" s="192">
        <f>ROUND(I165*H165,2)</f>
        <v>0</v>
      </c>
      <c r="BL165" s="16" t="s">
        <v>163</v>
      </c>
      <c r="BM165" s="191" t="s">
        <v>281</v>
      </c>
    </row>
    <row r="166" spans="1:65" s="2" customFormat="1" ht="11.25">
      <c r="A166" s="34"/>
      <c r="B166" s="35"/>
      <c r="C166" s="36"/>
      <c r="D166" s="193" t="s">
        <v>165</v>
      </c>
      <c r="E166" s="36"/>
      <c r="F166" s="194" t="s">
        <v>282</v>
      </c>
      <c r="G166" s="36"/>
      <c r="H166" s="36"/>
      <c r="I166" s="195"/>
      <c r="J166" s="36"/>
      <c r="K166" s="36"/>
      <c r="L166" s="39"/>
      <c r="M166" s="196"/>
      <c r="N166" s="197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6" t="s">
        <v>165</v>
      </c>
      <c r="AU166" s="16" t="s">
        <v>85</v>
      </c>
    </row>
    <row r="167" spans="1:65" s="2" customFormat="1" ht="11.25">
      <c r="A167" s="34"/>
      <c r="B167" s="35"/>
      <c r="C167" s="36"/>
      <c r="D167" s="198" t="s">
        <v>167</v>
      </c>
      <c r="E167" s="36"/>
      <c r="F167" s="199" t="s">
        <v>283</v>
      </c>
      <c r="G167" s="36"/>
      <c r="H167" s="36"/>
      <c r="I167" s="195"/>
      <c r="J167" s="36"/>
      <c r="K167" s="36"/>
      <c r="L167" s="39"/>
      <c r="M167" s="196"/>
      <c r="N167" s="197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6" t="s">
        <v>167</v>
      </c>
      <c r="AU167" s="16" t="s">
        <v>85</v>
      </c>
    </row>
    <row r="168" spans="1:65" s="2" customFormat="1" ht="21.75" customHeight="1">
      <c r="A168" s="34"/>
      <c r="B168" s="35"/>
      <c r="C168" s="180" t="s">
        <v>284</v>
      </c>
      <c r="D168" s="180" t="s">
        <v>158</v>
      </c>
      <c r="E168" s="181" t="s">
        <v>285</v>
      </c>
      <c r="F168" s="182" t="s">
        <v>286</v>
      </c>
      <c r="G168" s="183" t="s">
        <v>195</v>
      </c>
      <c r="H168" s="184">
        <v>230.4</v>
      </c>
      <c r="I168" s="185"/>
      <c r="J168" s="186">
        <f>ROUND(I168*H168,2)</f>
        <v>0</v>
      </c>
      <c r="K168" s="182" t="s">
        <v>162</v>
      </c>
      <c r="L168" s="39"/>
      <c r="M168" s="187" t="s">
        <v>19</v>
      </c>
      <c r="N168" s="188" t="s">
        <v>47</v>
      </c>
      <c r="O168" s="64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1" t="s">
        <v>163</v>
      </c>
      <c r="AT168" s="191" t="s">
        <v>158</v>
      </c>
      <c r="AU168" s="191" t="s">
        <v>85</v>
      </c>
      <c r="AY168" s="16" t="s">
        <v>156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6" t="s">
        <v>83</v>
      </c>
      <c r="BK168" s="192">
        <f>ROUND(I168*H168,2)</f>
        <v>0</v>
      </c>
      <c r="BL168" s="16" t="s">
        <v>163</v>
      </c>
      <c r="BM168" s="191" t="s">
        <v>287</v>
      </c>
    </row>
    <row r="169" spans="1:65" s="2" customFormat="1" ht="19.5">
      <c r="A169" s="34"/>
      <c r="B169" s="35"/>
      <c r="C169" s="36"/>
      <c r="D169" s="193" t="s">
        <v>165</v>
      </c>
      <c r="E169" s="36"/>
      <c r="F169" s="194" t="s">
        <v>288</v>
      </c>
      <c r="G169" s="36"/>
      <c r="H169" s="36"/>
      <c r="I169" s="195"/>
      <c r="J169" s="36"/>
      <c r="K169" s="36"/>
      <c r="L169" s="39"/>
      <c r="M169" s="196"/>
      <c r="N169" s="197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6" t="s">
        <v>165</v>
      </c>
      <c r="AU169" s="16" t="s">
        <v>85</v>
      </c>
    </row>
    <row r="170" spans="1:65" s="2" customFormat="1" ht="11.25">
      <c r="A170" s="34"/>
      <c r="B170" s="35"/>
      <c r="C170" s="36"/>
      <c r="D170" s="198" t="s">
        <v>167</v>
      </c>
      <c r="E170" s="36"/>
      <c r="F170" s="199" t="s">
        <v>289</v>
      </c>
      <c r="G170" s="36"/>
      <c r="H170" s="36"/>
      <c r="I170" s="195"/>
      <c r="J170" s="36"/>
      <c r="K170" s="36"/>
      <c r="L170" s="39"/>
      <c r="M170" s="196"/>
      <c r="N170" s="197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6" t="s">
        <v>167</v>
      </c>
      <c r="AU170" s="16" t="s">
        <v>85</v>
      </c>
    </row>
    <row r="171" spans="1:65" s="13" customFormat="1" ht="11.25">
      <c r="B171" s="200"/>
      <c r="C171" s="201"/>
      <c r="D171" s="193" t="s">
        <v>169</v>
      </c>
      <c r="E171" s="202" t="s">
        <v>19</v>
      </c>
      <c r="F171" s="203" t="s">
        <v>290</v>
      </c>
      <c r="G171" s="201"/>
      <c r="H171" s="204">
        <v>230.4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169</v>
      </c>
      <c r="AU171" s="210" t="s">
        <v>85</v>
      </c>
      <c r="AV171" s="13" t="s">
        <v>85</v>
      </c>
      <c r="AW171" s="13" t="s">
        <v>38</v>
      </c>
      <c r="AX171" s="13" t="s">
        <v>83</v>
      </c>
      <c r="AY171" s="210" t="s">
        <v>156</v>
      </c>
    </row>
    <row r="172" spans="1:65" s="2" customFormat="1" ht="16.5" customHeight="1">
      <c r="A172" s="34"/>
      <c r="B172" s="35"/>
      <c r="C172" s="180" t="s">
        <v>291</v>
      </c>
      <c r="D172" s="180" t="s">
        <v>158</v>
      </c>
      <c r="E172" s="181" t="s">
        <v>292</v>
      </c>
      <c r="F172" s="182" t="s">
        <v>293</v>
      </c>
      <c r="G172" s="183" t="s">
        <v>195</v>
      </c>
      <c r="H172" s="184">
        <v>230.4</v>
      </c>
      <c r="I172" s="185"/>
      <c r="J172" s="186">
        <f>ROUND(I172*H172,2)</f>
        <v>0</v>
      </c>
      <c r="K172" s="182" t="s">
        <v>162</v>
      </c>
      <c r="L172" s="39"/>
      <c r="M172" s="187" t="s">
        <v>19</v>
      </c>
      <c r="N172" s="188" t="s">
        <v>47</v>
      </c>
      <c r="O172" s="64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1" t="s">
        <v>163</v>
      </c>
      <c r="AT172" s="191" t="s">
        <v>158</v>
      </c>
      <c r="AU172" s="191" t="s">
        <v>85</v>
      </c>
      <c r="AY172" s="16" t="s">
        <v>156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6" t="s">
        <v>83</v>
      </c>
      <c r="BK172" s="192">
        <f>ROUND(I172*H172,2)</f>
        <v>0</v>
      </c>
      <c r="BL172" s="16" t="s">
        <v>163</v>
      </c>
      <c r="BM172" s="191" t="s">
        <v>294</v>
      </c>
    </row>
    <row r="173" spans="1:65" s="2" customFormat="1" ht="19.5">
      <c r="A173" s="34"/>
      <c r="B173" s="35"/>
      <c r="C173" s="36"/>
      <c r="D173" s="193" t="s">
        <v>165</v>
      </c>
      <c r="E173" s="36"/>
      <c r="F173" s="194" t="s">
        <v>295</v>
      </c>
      <c r="G173" s="36"/>
      <c r="H173" s="36"/>
      <c r="I173" s="195"/>
      <c r="J173" s="36"/>
      <c r="K173" s="36"/>
      <c r="L173" s="39"/>
      <c r="M173" s="196"/>
      <c r="N173" s="197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6" t="s">
        <v>165</v>
      </c>
      <c r="AU173" s="16" t="s">
        <v>85</v>
      </c>
    </row>
    <row r="174" spans="1:65" s="2" customFormat="1" ht="11.25">
      <c r="A174" s="34"/>
      <c r="B174" s="35"/>
      <c r="C174" s="36"/>
      <c r="D174" s="198" t="s">
        <v>167</v>
      </c>
      <c r="E174" s="36"/>
      <c r="F174" s="199" t="s">
        <v>296</v>
      </c>
      <c r="G174" s="36"/>
      <c r="H174" s="36"/>
      <c r="I174" s="195"/>
      <c r="J174" s="36"/>
      <c r="K174" s="36"/>
      <c r="L174" s="39"/>
      <c r="M174" s="196"/>
      <c r="N174" s="197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6" t="s">
        <v>167</v>
      </c>
      <c r="AU174" s="16" t="s">
        <v>85</v>
      </c>
    </row>
    <row r="175" spans="1:65" s="13" customFormat="1" ht="11.25">
      <c r="B175" s="200"/>
      <c r="C175" s="201"/>
      <c r="D175" s="193" t="s">
        <v>169</v>
      </c>
      <c r="E175" s="202" t="s">
        <v>19</v>
      </c>
      <c r="F175" s="203" t="s">
        <v>290</v>
      </c>
      <c r="G175" s="201"/>
      <c r="H175" s="204">
        <v>230.4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169</v>
      </c>
      <c r="AU175" s="210" t="s">
        <v>85</v>
      </c>
      <c r="AV175" s="13" t="s">
        <v>85</v>
      </c>
      <c r="AW175" s="13" t="s">
        <v>38</v>
      </c>
      <c r="AX175" s="13" t="s">
        <v>83</v>
      </c>
      <c r="AY175" s="210" t="s">
        <v>156</v>
      </c>
    </row>
    <row r="176" spans="1:65" s="2" customFormat="1" ht="16.5" customHeight="1">
      <c r="A176" s="34"/>
      <c r="B176" s="35"/>
      <c r="C176" s="180" t="s">
        <v>297</v>
      </c>
      <c r="D176" s="180" t="s">
        <v>158</v>
      </c>
      <c r="E176" s="181" t="s">
        <v>298</v>
      </c>
      <c r="F176" s="182" t="s">
        <v>299</v>
      </c>
      <c r="G176" s="183" t="s">
        <v>300</v>
      </c>
      <c r="H176" s="184">
        <v>414.72</v>
      </c>
      <c r="I176" s="185"/>
      <c r="J176" s="186">
        <f>ROUND(I176*H176,2)</f>
        <v>0</v>
      </c>
      <c r="K176" s="182" t="s">
        <v>162</v>
      </c>
      <c r="L176" s="39"/>
      <c r="M176" s="187" t="s">
        <v>19</v>
      </c>
      <c r="N176" s="188" t="s">
        <v>47</v>
      </c>
      <c r="O176" s="64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1" t="s">
        <v>163</v>
      </c>
      <c r="AT176" s="191" t="s">
        <v>158</v>
      </c>
      <c r="AU176" s="191" t="s">
        <v>85</v>
      </c>
      <c r="AY176" s="16" t="s">
        <v>156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6" t="s">
        <v>83</v>
      </c>
      <c r="BK176" s="192">
        <f>ROUND(I176*H176,2)</f>
        <v>0</v>
      </c>
      <c r="BL176" s="16" t="s">
        <v>163</v>
      </c>
      <c r="BM176" s="191" t="s">
        <v>301</v>
      </c>
    </row>
    <row r="177" spans="1:65" s="2" customFormat="1" ht="11.25">
      <c r="A177" s="34"/>
      <c r="B177" s="35"/>
      <c r="C177" s="36"/>
      <c r="D177" s="193" t="s">
        <v>165</v>
      </c>
      <c r="E177" s="36"/>
      <c r="F177" s="194" t="s">
        <v>302</v>
      </c>
      <c r="G177" s="36"/>
      <c r="H177" s="36"/>
      <c r="I177" s="195"/>
      <c r="J177" s="36"/>
      <c r="K177" s="36"/>
      <c r="L177" s="39"/>
      <c r="M177" s="196"/>
      <c r="N177" s="197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6" t="s">
        <v>165</v>
      </c>
      <c r="AU177" s="16" t="s">
        <v>85</v>
      </c>
    </row>
    <row r="178" spans="1:65" s="2" customFormat="1" ht="11.25">
      <c r="A178" s="34"/>
      <c r="B178" s="35"/>
      <c r="C178" s="36"/>
      <c r="D178" s="198" t="s">
        <v>167</v>
      </c>
      <c r="E178" s="36"/>
      <c r="F178" s="199" t="s">
        <v>303</v>
      </c>
      <c r="G178" s="36"/>
      <c r="H178" s="36"/>
      <c r="I178" s="195"/>
      <c r="J178" s="36"/>
      <c r="K178" s="36"/>
      <c r="L178" s="39"/>
      <c r="M178" s="196"/>
      <c r="N178" s="197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6" t="s">
        <v>167</v>
      </c>
      <c r="AU178" s="16" t="s">
        <v>85</v>
      </c>
    </row>
    <row r="179" spans="1:65" s="13" customFormat="1" ht="11.25">
      <c r="B179" s="200"/>
      <c r="C179" s="201"/>
      <c r="D179" s="193" t="s">
        <v>169</v>
      </c>
      <c r="E179" s="202" t="s">
        <v>19</v>
      </c>
      <c r="F179" s="203" t="s">
        <v>304</v>
      </c>
      <c r="G179" s="201"/>
      <c r="H179" s="204">
        <v>414.72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169</v>
      </c>
      <c r="AU179" s="210" t="s">
        <v>85</v>
      </c>
      <c r="AV179" s="13" t="s">
        <v>85</v>
      </c>
      <c r="AW179" s="13" t="s">
        <v>38</v>
      </c>
      <c r="AX179" s="13" t="s">
        <v>83</v>
      </c>
      <c r="AY179" s="210" t="s">
        <v>156</v>
      </c>
    </row>
    <row r="180" spans="1:65" s="2" customFormat="1" ht="16.5" customHeight="1">
      <c r="A180" s="34"/>
      <c r="B180" s="35"/>
      <c r="C180" s="180" t="s">
        <v>7</v>
      </c>
      <c r="D180" s="180" t="s">
        <v>158</v>
      </c>
      <c r="E180" s="181" t="s">
        <v>305</v>
      </c>
      <c r="F180" s="182" t="s">
        <v>306</v>
      </c>
      <c r="G180" s="183" t="s">
        <v>195</v>
      </c>
      <c r="H180" s="184">
        <v>230.4</v>
      </c>
      <c r="I180" s="185"/>
      <c r="J180" s="186">
        <f>ROUND(I180*H180,2)</f>
        <v>0</v>
      </c>
      <c r="K180" s="182" t="s">
        <v>162</v>
      </c>
      <c r="L180" s="39"/>
      <c r="M180" s="187" t="s">
        <v>19</v>
      </c>
      <c r="N180" s="188" t="s">
        <v>47</v>
      </c>
      <c r="O180" s="64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1" t="s">
        <v>163</v>
      </c>
      <c r="AT180" s="191" t="s">
        <v>158</v>
      </c>
      <c r="AU180" s="191" t="s">
        <v>85</v>
      </c>
      <c r="AY180" s="16" t="s">
        <v>156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6" t="s">
        <v>83</v>
      </c>
      <c r="BK180" s="192">
        <f>ROUND(I180*H180,2)</f>
        <v>0</v>
      </c>
      <c r="BL180" s="16" t="s">
        <v>163</v>
      </c>
      <c r="BM180" s="191" t="s">
        <v>307</v>
      </c>
    </row>
    <row r="181" spans="1:65" s="2" customFormat="1" ht="11.25">
      <c r="A181" s="34"/>
      <c r="B181" s="35"/>
      <c r="C181" s="36"/>
      <c r="D181" s="193" t="s">
        <v>165</v>
      </c>
      <c r="E181" s="36"/>
      <c r="F181" s="194" t="s">
        <v>308</v>
      </c>
      <c r="G181" s="36"/>
      <c r="H181" s="36"/>
      <c r="I181" s="195"/>
      <c r="J181" s="36"/>
      <c r="K181" s="36"/>
      <c r="L181" s="39"/>
      <c r="M181" s="196"/>
      <c r="N181" s="197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6" t="s">
        <v>165</v>
      </c>
      <c r="AU181" s="16" t="s">
        <v>85</v>
      </c>
    </row>
    <row r="182" spans="1:65" s="2" customFormat="1" ht="11.25">
      <c r="A182" s="34"/>
      <c r="B182" s="35"/>
      <c r="C182" s="36"/>
      <c r="D182" s="198" t="s">
        <v>167</v>
      </c>
      <c r="E182" s="36"/>
      <c r="F182" s="199" t="s">
        <v>309</v>
      </c>
      <c r="G182" s="36"/>
      <c r="H182" s="36"/>
      <c r="I182" s="195"/>
      <c r="J182" s="36"/>
      <c r="K182" s="36"/>
      <c r="L182" s="39"/>
      <c r="M182" s="196"/>
      <c r="N182" s="197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167</v>
      </c>
      <c r="AU182" s="16" t="s">
        <v>85</v>
      </c>
    </row>
    <row r="183" spans="1:65" s="13" customFormat="1" ht="11.25">
      <c r="B183" s="200"/>
      <c r="C183" s="201"/>
      <c r="D183" s="193" t="s">
        <v>169</v>
      </c>
      <c r="E183" s="202" t="s">
        <v>19</v>
      </c>
      <c r="F183" s="203" t="s">
        <v>310</v>
      </c>
      <c r="G183" s="201"/>
      <c r="H183" s="204">
        <v>230.4</v>
      </c>
      <c r="I183" s="205"/>
      <c r="J183" s="201"/>
      <c r="K183" s="201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169</v>
      </c>
      <c r="AU183" s="210" t="s">
        <v>85</v>
      </c>
      <c r="AV183" s="13" t="s">
        <v>85</v>
      </c>
      <c r="AW183" s="13" t="s">
        <v>38</v>
      </c>
      <c r="AX183" s="13" t="s">
        <v>83</v>
      </c>
      <c r="AY183" s="210" t="s">
        <v>156</v>
      </c>
    </row>
    <row r="184" spans="1:65" s="2" customFormat="1" ht="16.5" customHeight="1">
      <c r="A184" s="34"/>
      <c r="B184" s="35"/>
      <c r="C184" s="180" t="s">
        <v>311</v>
      </c>
      <c r="D184" s="180" t="s">
        <v>158</v>
      </c>
      <c r="E184" s="181" t="s">
        <v>312</v>
      </c>
      <c r="F184" s="182" t="s">
        <v>313</v>
      </c>
      <c r="G184" s="183" t="s">
        <v>195</v>
      </c>
      <c r="H184" s="184">
        <v>21.263999999999999</v>
      </c>
      <c r="I184" s="185"/>
      <c r="J184" s="186">
        <f>ROUND(I184*H184,2)</f>
        <v>0</v>
      </c>
      <c r="K184" s="182" t="s">
        <v>162</v>
      </c>
      <c r="L184" s="39"/>
      <c r="M184" s="187" t="s">
        <v>19</v>
      </c>
      <c r="N184" s="188" t="s">
        <v>47</v>
      </c>
      <c r="O184" s="64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1" t="s">
        <v>163</v>
      </c>
      <c r="AT184" s="191" t="s">
        <v>158</v>
      </c>
      <c r="AU184" s="191" t="s">
        <v>85</v>
      </c>
      <c r="AY184" s="16" t="s">
        <v>156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6" t="s">
        <v>83</v>
      </c>
      <c r="BK184" s="192">
        <f>ROUND(I184*H184,2)</f>
        <v>0</v>
      </c>
      <c r="BL184" s="16" t="s">
        <v>163</v>
      </c>
      <c r="BM184" s="191" t="s">
        <v>314</v>
      </c>
    </row>
    <row r="185" spans="1:65" s="2" customFormat="1" ht="19.5">
      <c r="A185" s="34"/>
      <c r="B185" s="35"/>
      <c r="C185" s="36"/>
      <c r="D185" s="193" t="s">
        <v>165</v>
      </c>
      <c r="E185" s="36"/>
      <c r="F185" s="194" t="s">
        <v>315</v>
      </c>
      <c r="G185" s="36"/>
      <c r="H185" s="36"/>
      <c r="I185" s="195"/>
      <c r="J185" s="36"/>
      <c r="K185" s="36"/>
      <c r="L185" s="39"/>
      <c r="M185" s="196"/>
      <c r="N185" s="197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6" t="s">
        <v>165</v>
      </c>
      <c r="AU185" s="16" t="s">
        <v>85</v>
      </c>
    </row>
    <row r="186" spans="1:65" s="2" customFormat="1" ht="11.25">
      <c r="A186" s="34"/>
      <c r="B186" s="35"/>
      <c r="C186" s="36"/>
      <c r="D186" s="198" t="s">
        <v>167</v>
      </c>
      <c r="E186" s="36"/>
      <c r="F186" s="199" t="s">
        <v>316</v>
      </c>
      <c r="G186" s="36"/>
      <c r="H186" s="36"/>
      <c r="I186" s="195"/>
      <c r="J186" s="36"/>
      <c r="K186" s="36"/>
      <c r="L186" s="39"/>
      <c r="M186" s="196"/>
      <c r="N186" s="197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6" t="s">
        <v>167</v>
      </c>
      <c r="AU186" s="16" t="s">
        <v>85</v>
      </c>
    </row>
    <row r="187" spans="1:65" s="13" customFormat="1" ht="11.25">
      <c r="B187" s="200"/>
      <c r="C187" s="201"/>
      <c r="D187" s="193" t="s">
        <v>169</v>
      </c>
      <c r="E187" s="202" t="s">
        <v>19</v>
      </c>
      <c r="F187" s="203" t="s">
        <v>317</v>
      </c>
      <c r="G187" s="201"/>
      <c r="H187" s="204">
        <v>1.6379999999999999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169</v>
      </c>
      <c r="AU187" s="210" t="s">
        <v>85</v>
      </c>
      <c r="AV187" s="13" t="s">
        <v>85</v>
      </c>
      <c r="AW187" s="13" t="s">
        <v>38</v>
      </c>
      <c r="AX187" s="13" t="s">
        <v>76</v>
      </c>
      <c r="AY187" s="210" t="s">
        <v>156</v>
      </c>
    </row>
    <row r="188" spans="1:65" s="13" customFormat="1" ht="22.5">
      <c r="B188" s="200"/>
      <c r="C188" s="201"/>
      <c r="D188" s="193" t="s">
        <v>169</v>
      </c>
      <c r="E188" s="202" t="s">
        <v>19</v>
      </c>
      <c r="F188" s="203" t="s">
        <v>318</v>
      </c>
      <c r="G188" s="201"/>
      <c r="H188" s="204">
        <v>17.827000000000002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169</v>
      </c>
      <c r="AU188" s="210" t="s">
        <v>85</v>
      </c>
      <c r="AV188" s="13" t="s">
        <v>85</v>
      </c>
      <c r="AW188" s="13" t="s">
        <v>38</v>
      </c>
      <c r="AX188" s="13" t="s">
        <v>76</v>
      </c>
      <c r="AY188" s="210" t="s">
        <v>156</v>
      </c>
    </row>
    <row r="189" spans="1:65" s="13" customFormat="1" ht="22.5">
      <c r="B189" s="200"/>
      <c r="C189" s="201"/>
      <c r="D189" s="193" t="s">
        <v>169</v>
      </c>
      <c r="E189" s="202" t="s">
        <v>19</v>
      </c>
      <c r="F189" s="203" t="s">
        <v>319</v>
      </c>
      <c r="G189" s="201"/>
      <c r="H189" s="204">
        <v>1.7989999999999999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169</v>
      </c>
      <c r="AU189" s="210" t="s">
        <v>85</v>
      </c>
      <c r="AV189" s="13" t="s">
        <v>85</v>
      </c>
      <c r="AW189" s="13" t="s">
        <v>38</v>
      </c>
      <c r="AX189" s="13" t="s">
        <v>76</v>
      </c>
      <c r="AY189" s="210" t="s">
        <v>156</v>
      </c>
    </row>
    <row r="190" spans="1:65" s="2" customFormat="1" ht="16.5" customHeight="1">
      <c r="A190" s="34"/>
      <c r="B190" s="35"/>
      <c r="C190" s="180" t="s">
        <v>320</v>
      </c>
      <c r="D190" s="180" t="s">
        <v>158</v>
      </c>
      <c r="E190" s="181" t="s">
        <v>321</v>
      </c>
      <c r="F190" s="182" t="s">
        <v>322</v>
      </c>
      <c r="G190" s="183" t="s">
        <v>195</v>
      </c>
      <c r="H190" s="184">
        <v>606.221</v>
      </c>
      <c r="I190" s="185"/>
      <c r="J190" s="186">
        <f>ROUND(I190*H190,2)</f>
        <v>0</v>
      </c>
      <c r="K190" s="182" t="s">
        <v>162</v>
      </c>
      <c r="L190" s="39"/>
      <c r="M190" s="187" t="s">
        <v>19</v>
      </c>
      <c r="N190" s="188" t="s">
        <v>47</v>
      </c>
      <c r="O190" s="64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1" t="s">
        <v>163</v>
      </c>
      <c r="AT190" s="191" t="s">
        <v>158</v>
      </c>
      <c r="AU190" s="191" t="s">
        <v>85</v>
      </c>
      <c r="AY190" s="16" t="s">
        <v>156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6" t="s">
        <v>83</v>
      </c>
      <c r="BK190" s="192">
        <f>ROUND(I190*H190,2)</f>
        <v>0</v>
      </c>
      <c r="BL190" s="16" t="s">
        <v>163</v>
      </c>
      <c r="BM190" s="191" t="s">
        <v>323</v>
      </c>
    </row>
    <row r="191" spans="1:65" s="2" customFormat="1" ht="19.5">
      <c r="A191" s="34"/>
      <c r="B191" s="35"/>
      <c r="C191" s="36"/>
      <c r="D191" s="193" t="s">
        <v>165</v>
      </c>
      <c r="E191" s="36"/>
      <c r="F191" s="194" t="s">
        <v>324</v>
      </c>
      <c r="G191" s="36"/>
      <c r="H191" s="36"/>
      <c r="I191" s="195"/>
      <c r="J191" s="36"/>
      <c r="K191" s="36"/>
      <c r="L191" s="39"/>
      <c r="M191" s="196"/>
      <c r="N191" s="197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6" t="s">
        <v>165</v>
      </c>
      <c r="AU191" s="16" t="s">
        <v>85</v>
      </c>
    </row>
    <row r="192" spans="1:65" s="2" customFormat="1" ht="11.25">
      <c r="A192" s="34"/>
      <c r="B192" s="35"/>
      <c r="C192" s="36"/>
      <c r="D192" s="198" t="s">
        <v>167</v>
      </c>
      <c r="E192" s="36"/>
      <c r="F192" s="199" t="s">
        <v>325</v>
      </c>
      <c r="G192" s="36"/>
      <c r="H192" s="36"/>
      <c r="I192" s="195"/>
      <c r="J192" s="36"/>
      <c r="K192" s="36"/>
      <c r="L192" s="39"/>
      <c r="M192" s="196"/>
      <c r="N192" s="197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6" t="s">
        <v>167</v>
      </c>
      <c r="AU192" s="16" t="s">
        <v>85</v>
      </c>
    </row>
    <row r="193" spans="1:65" s="13" customFormat="1" ht="11.25">
      <c r="B193" s="200"/>
      <c r="C193" s="201"/>
      <c r="D193" s="193" t="s">
        <v>169</v>
      </c>
      <c r="E193" s="202" t="s">
        <v>19</v>
      </c>
      <c r="F193" s="203" t="s">
        <v>326</v>
      </c>
      <c r="G193" s="201"/>
      <c r="H193" s="204">
        <v>411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169</v>
      </c>
      <c r="AU193" s="210" t="s">
        <v>85</v>
      </c>
      <c r="AV193" s="13" t="s">
        <v>85</v>
      </c>
      <c r="AW193" s="13" t="s">
        <v>38</v>
      </c>
      <c r="AX193" s="13" t="s">
        <v>76</v>
      </c>
      <c r="AY193" s="210" t="s">
        <v>156</v>
      </c>
    </row>
    <row r="194" spans="1:65" s="13" customFormat="1" ht="11.25">
      <c r="B194" s="200"/>
      <c r="C194" s="201"/>
      <c r="D194" s="193" t="s">
        <v>169</v>
      </c>
      <c r="E194" s="202" t="s">
        <v>19</v>
      </c>
      <c r="F194" s="203" t="s">
        <v>327</v>
      </c>
      <c r="G194" s="201"/>
      <c r="H194" s="204">
        <v>195.221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169</v>
      </c>
      <c r="AU194" s="210" t="s">
        <v>85</v>
      </c>
      <c r="AV194" s="13" t="s">
        <v>85</v>
      </c>
      <c r="AW194" s="13" t="s">
        <v>38</v>
      </c>
      <c r="AX194" s="13" t="s">
        <v>76</v>
      </c>
      <c r="AY194" s="210" t="s">
        <v>156</v>
      </c>
    </row>
    <row r="195" spans="1:65" s="2" customFormat="1" ht="16.5" customHeight="1">
      <c r="A195" s="34"/>
      <c r="B195" s="35"/>
      <c r="C195" s="180" t="s">
        <v>328</v>
      </c>
      <c r="D195" s="180" t="s">
        <v>158</v>
      </c>
      <c r="E195" s="181" t="s">
        <v>329</v>
      </c>
      <c r="F195" s="182" t="s">
        <v>330</v>
      </c>
      <c r="G195" s="183" t="s">
        <v>195</v>
      </c>
      <c r="H195" s="184">
        <v>5.1479999999999997</v>
      </c>
      <c r="I195" s="185"/>
      <c r="J195" s="186">
        <f>ROUND(I195*H195,2)</f>
        <v>0</v>
      </c>
      <c r="K195" s="182" t="s">
        <v>162</v>
      </c>
      <c r="L195" s="39"/>
      <c r="M195" s="187" t="s">
        <v>19</v>
      </c>
      <c r="N195" s="188" t="s">
        <v>47</v>
      </c>
      <c r="O195" s="64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1" t="s">
        <v>163</v>
      </c>
      <c r="AT195" s="191" t="s">
        <v>158</v>
      </c>
      <c r="AU195" s="191" t="s">
        <v>85</v>
      </c>
      <c r="AY195" s="16" t="s">
        <v>156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6" t="s">
        <v>83</v>
      </c>
      <c r="BK195" s="192">
        <f>ROUND(I195*H195,2)</f>
        <v>0</v>
      </c>
      <c r="BL195" s="16" t="s">
        <v>163</v>
      </c>
      <c r="BM195" s="191" t="s">
        <v>331</v>
      </c>
    </row>
    <row r="196" spans="1:65" s="2" customFormat="1" ht="19.5">
      <c r="A196" s="34"/>
      <c r="B196" s="35"/>
      <c r="C196" s="36"/>
      <c r="D196" s="193" t="s">
        <v>165</v>
      </c>
      <c r="E196" s="36"/>
      <c r="F196" s="194" t="s">
        <v>332</v>
      </c>
      <c r="G196" s="36"/>
      <c r="H196" s="36"/>
      <c r="I196" s="195"/>
      <c r="J196" s="36"/>
      <c r="K196" s="36"/>
      <c r="L196" s="39"/>
      <c r="M196" s="196"/>
      <c r="N196" s="197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6" t="s">
        <v>165</v>
      </c>
      <c r="AU196" s="16" t="s">
        <v>85</v>
      </c>
    </row>
    <row r="197" spans="1:65" s="2" customFormat="1" ht="11.25">
      <c r="A197" s="34"/>
      <c r="B197" s="35"/>
      <c r="C197" s="36"/>
      <c r="D197" s="198" t="s">
        <v>167</v>
      </c>
      <c r="E197" s="36"/>
      <c r="F197" s="199" t="s">
        <v>333</v>
      </c>
      <c r="G197" s="36"/>
      <c r="H197" s="36"/>
      <c r="I197" s="195"/>
      <c r="J197" s="36"/>
      <c r="K197" s="36"/>
      <c r="L197" s="39"/>
      <c r="M197" s="196"/>
      <c r="N197" s="197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6" t="s">
        <v>167</v>
      </c>
      <c r="AU197" s="16" t="s">
        <v>85</v>
      </c>
    </row>
    <row r="198" spans="1:65" s="13" customFormat="1" ht="11.25">
      <c r="B198" s="200"/>
      <c r="C198" s="201"/>
      <c r="D198" s="193" t="s">
        <v>169</v>
      </c>
      <c r="E198" s="202" t="s">
        <v>19</v>
      </c>
      <c r="F198" s="203" t="s">
        <v>334</v>
      </c>
      <c r="G198" s="201"/>
      <c r="H198" s="204">
        <v>5.1479999999999997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169</v>
      </c>
      <c r="AU198" s="210" t="s">
        <v>85</v>
      </c>
      <c r="AV198" s="13" t="s">
        <v>85</v>
      </c>
      <c r="AW198" s="13" t="s">
        <v>38</v>
      </c>
      <c r="AX198" s="13" t="s">
        <v>83</v>
      </c>
      <c r="AY198" s="210" t="s">
        <v>156</v>
      </c>
    </row>
    <row r="199" spans="1:65" s="2" customFormat="1" ht="16.5" customHeight="1">
      <c r="A199" s="34"/>
      <c r="B199" s="35"/>
      <c r="C199" s="211" t="s">
        <v>335</v>
      </c>
      <c r="D199" s="211" t="s">
        <v>336</v>
      </c>
      <c r="E199" s="212" t="s">
        <v>337</v>
      </c>
      <c r="F199" s="213" t="s">
        <v>338</v>
      </c>
      <c r="G199" s="214" t="s">
        <v>300</v>
      </c>
      <c r="H199" s="215">
        <v>8.6869999999999994</v>
      </c>
      <c r="I199" s="216"/>
      <c r="J199" s="217">
        <f>ROUND(I199*H199,2)</f>
        <v>0</v>
      </c>
      <c r="K199" s="213" t="s">
        <v>162</v>
      </c>
      <c r="L199" s="218"/>
      <c r="M199" s="219" t="s">
        <v>19</v>
      </c>
      <c r="N199" s="220" t="s">
        <v>47</v>
      </c>
      <c r="O199" s="64"/>
      <c r="P199" s="189">
        <f>O199*H199</f>
        <v>0</v>
      </c>
      <c r="Q199" s="189">
        <v>1</v>
      </c>
      <c r="R199" s="189">
        <f>Q199*H199</f>
        <v>8.6869999999999994</v>
      </c>
      <c r="S199" s="189">
        <v>0</v>
      </c>
      <c r="T199" s="19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1" t="s">
        <v>214</v>
      </c>
      <c r="AT199" s="191" t="s">
        <v>336</v>
      </c>
      <c r="AU199" s="191" t="s">
        <v>85</v>
      </c>
      <c r="AY199" s="16" t="s">
        <v>156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6" t="s">
        <v>83</v>
      </c>
      <c r="BK199" s="192">
        <f>ROUND(I199*H199,2)</f>
        <v>0</v>
      </c>
      <c r="BL199" s="16" t="s">
        <v>163</v>
      </c>
      <c r="BM199" s="191" t="s">
        <v>339</v>
      </c>
    </row>
    <row r="200" spans="1:65" s="2" customFormat="1" ht="11.25">
      <c r="A200" s="34"/>
      <c r="B200" s="35"/>
      <c r="C200" s="36"/>
      <c r="D200" s="193" t="s">
        <v>165</v>
      </c>
      <c r="E200" s="36"/>
      <c r="F200" s="194" t="s">
        <v>338</v>
      </c>
      <c r="G200" s="36"/>
      <c r="H200" s="36"/>
      <c r="I200" s="195"/>
      <c r="J200" s="36"/>
      <c r="K200" s="36"/>
      <c r="L200" s="39"/>
      <c r="M200" s="196"/>
      <c r="N200" s="197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6" t="s">
        <v>165</v>
      </c>
      <c r="AU200" s="16" t="s">
        <v>85</v>
      </c>
    </row>
    <row r="201" spans="1:65" s="13" customFormat="1" ht="11.25">
      <c r="B201" s="200"/>
      <c r="C201" s="201"/>
      <c r="D201" s="193" t="s">
        <v>169</v>
      </c>
      <c r="E201" s="202" t="s">
        <v>19</v>
      </c>
      <c r="F201" s="203" t="s">
        <v>340</v>
      </c>
      <c r="G201" s="201"/>
      <c r="H201" s="204">
        <v>8.6869999999999994</v>
      </c>
      <c r="I201" s="205"/>
      <c r="J201" s="201"/>
      <c r="K201" s="201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169</v>
      </c>
      <c r="AU201" s="210" t="s">
        <v>85</v>
      </c>
      <c r="AV201" s="13" t="s">
        <v>85</v>
      </c>
      <c r="AW201" s="13" t="s">
        <v>38</v>
      </c>
      <c r="AX201" s="13" t="s">
        <v>83</v>
      </c>
      <c r="AY201" s="210" t="s">
        <v>156</v>
      </c>
    </row>
    <row r="202" spans="1:65" s="2" customFormat="1" ht="16.5" customHeight="1">
      <c r="A202" s="34"/>
      <c r="B202" s="35"/>
      <c r="C202" s="180" t="s">
        <v>341</v>
      </c>
      <c r="D202" s="180" t="s">
        <v>158</v>
      </c>
      <c r="E202" s="181" t="s">
        <v>342</v>
      </c>
      <c r="F202" s="182" t="s">
        <v>343</v>
      </c>
      <c r="G202" s="183" t="s">
        <v>161</v>
      </c>
      <c r="H202" s="184">
        <v>76</v>
      </c>
      <c r="I202" s="185"/>
      <c r="J202" s="186">
        <f>ROUND(I202*H202,2)</f>
        <v>0</v>
      </c>
      <c r="K202" s="182" t="s">
        <v>162</v>
      </c>
      <c r="L202" s="39"/>
      <c r="M202" s="187" t="s">
        <v>19</v>
      </c>
      <c r="N202" s="188" t="s">
        <v>47</v>
      </c>
      <c r="O202" s="64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1" t="s">
        <v>163</v>
      </c>
      <c r="AT202" s="191" t="s">
        <v>158</v>
      </c>
      <c r="AU202" s="191" t="s">
        <v>85</v>
      </c>
      <c r="AY202" s="16" t="s">
        <v>156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6" t="s">
        <v>83</v>
      </c>
      <c r="BK202" s="192">
        <f>ROUND(I202*H202,2)</f>
        <v>0</v>
      </c>
      <c r="BL202" s="16" t="s">
        <v>163</v>
      </c>
      <c r="BM202" s="191" t="s">
        <v>344</v>
      </c>
    </row>
    <row r="203" spans="1:65" s="2" customFormat="1" ht="11.25">
      <c r="A203" s="34"/>
      <c r="B203" s="35"/>
      <c r="C203" s="36"/>
      <c r="D203" s="193" t="s">
        <v>165</v>
      </c>
      <c r="E203" s="36"/>
      <c r="F203" s="194" t="s">
        <v>345</v>
      </c>
      <c r="G203" s="36"/>
      <c r="H203" s="36"/>
      <c r="I203" s="195"/>
      <c r="J203" s="36"/>
      <c r="K203" s="36"/>
      <c r="L203" s="39"/>
      <c r="M203" s="196"/>
      <c r="N203" s="197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6" t="s">
        <v>165</v>
      </c>
      <c r="AU203" s="16" t="s">
        <v>85</v>
      </c>
    </row>
    <row r="204" spans="1:65" s="2" customFormat="1" ht="11.25">
      <c r="A204" s="34"/>
      <c r="B204" s="35"/>
      <c r="C204" s="36"/>
      <c r="D204" s="198" t="s">
        <v>167</v>
      </c>
      <c r="E204" s="36"/>
      <c r="F204" s="199" t="s">
        <v>346</v>
      </c>
      <c r="G204" s="36"/>
      <c r="H204" s="36"/>
      <c r="I204" s="195"/>
      <c r="J204" s="36"/>
      <c r="K204" s="36"/>
      <c r="L204" s="39"/>
      <c r="M204" s="196"/>
      <c r="N204" s="197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6" t="s">
        <v>167</v>
      </c>
      <c r="AU204" s="16" t="s">
        <v>85</v>
      </c>
    </row>
    <row r="205" spans="1:65" s="13" customFormat="1" ht="11.25">
      <c r="B205" s="200"/>
      <c r="C205" s="201"/>
      <c r="D205" s="193" t="s">
        <v>169</v>
      </c>
      <c r="E205" s="202" t="s">
        <v>19</v>
      </c>
      <c r="F205" s="203" t="s">
        <v>347</v>
      </c>
      <c r="G205" s="201"/>
      <c r="H205" s="204">
        <v>76</v>
      </c>
      <c r="I205" s="205"/>
      <c r="J205" s="201"/>
      <c r="K205" s="201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169</v>
      </c>
      <c r="AU205" s="210" t="s">
        <v>85</v>
      </c>
      <c r="AV205" s="13" t="s">
        <v>85</v>
      </c>
      <c r="AW205" s="13" t="s">
        <v>38</v>
      </c>
      <c r="AX205" s="13" t="s">
        <v>83</v>
      </c>
      <c r="AY205" s="210" t="s">
        <v>156</v>
      </c>
    </row>
    <row r="206" spans="1:65" s="2" customFormat="1" ht="16.5" customHeight="1">
      <c r="A206" s="34"/>
      <c r="B206" s="35"/>
      <c r="C206" s="180" t="s">
        <v>348</v>
      </c>
      <c r="D206" s="180" t="s">
        <v>158</v>
      </c>
      <c r="E206" s="181" t="s">
        <v>349</v>
      </c>
      <c r="F206" s="182" t="s">
        <v>350</v>
      </c>
      <c r="G206" s="183" t="s">
        <v>161</v>
      </c>
      <c r="H206" s="184">
        <v>76</v>
      </c>
      <c r="I206" s="185"/>
      <c r="J206" s="186">
        <f>ROUND(I206*H206,2)</f>
        <v>0</v>
      </c>
      <c r="K206" s="182" t="s">
        <v>162</v>
      </c>
      <c r="L206" s="39"/>
      <c r="M206" s="187" t="s">
        <v>19</v>
      </c>
      <c r="N206" s="188" t="s">
        <v>47</v>
      </c>
      <c r="O206" s="64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1" t="s">
        <v>163</v>
      </c>
      <c r="AT206" s="191" t="s">
        <v>158</v>
      </c>
      <c r="AU206" s="191" t="s">
        <v>85</v>
      </c>
      <c r="AY206" s="16" t="s">
        <v>156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6" t="s">
        <v>83</v>
      </c>
      <c r="BK206" s="192">
        <f>ROUND(I206*H206,2)</f>
        <v>0</v>
      </c>
      <c r="BL206" s="16" t="s">
        <v>163</v>
      </c>
      <c r="BM206" s="191" t="s">
        <v>351</v>
      </c>
    </row>
    <row r="207" spans="1:65" s="2" customFormat="1" ht="11.25">
      <c r="A207" s="34"/>
      <c r="B207" s="35"/>
      <c r="C207" s="36"/>
      <c r="D207" s="193" t="s">
        <v>165</v>
      </c>
      <c r="E207" s="36"/>
      <c r="F207" s="194" t="s">
        <v>352</v>
      </c>
      <c r="G207" s="36"/>
      <c r="H207" s="36"/>
      <c r="I207" s="195"/>
      <c r="J207" s="36"/>
      <c r="K207" s="36"/>
      <c r="L207" s="39"/>
      <c r="M207" s="196"/>
      <c r="N207" s="197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6" t="s">
        <v>165</v>
      </c>
      <c r="AU207" s="16" t="s">
        <v>85</v>
      </c>
    </row>
    <row r="208" spans="1:65" s="2" customFormat="1" ht="11.25">
      <c r="A208" s="34"/>
      <c r="B208" s="35"/>
      <c r="C208" s="36"/>
      <c r="D208" s="198" t="s">
        <v>167</v>
      </c>
      <c r="E208" s="36"/>
      <c r="F208" s="199" t="s">
        <v>353</v>
      </c>
      <c r="G208" s="36"/>
      <c r="H208" s="36"/>
      <c r="I208" s="195"/>
      <c r="J208" s="36"/>
      <c r="K208" s="36"/>
      <c r="L208" s="39"/>
      <c r="M208" s="196"/>
      <c r="N208" s="197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6" t="s">
        <v>167</v>
      </c>
      <c r="AU208" s="16" t="s">
        <v>85</v>
      </c>
    </row>
    <row r="209" spans="1:65" s="13" customFormat="1" ht="11.25">
      <c r="B209" s="200"/>
      <c r="C209" s="201"/>
      <c r="D209" s="193" t="s">
        <v>169</v>
      </c>
      <c r="E209" s="202" t="s">
        <v>19</v>
      </c>
      <c r="F209" s="203" t="s">
        <v>347</v>
      </c>
      <c r="G209" s="201"/>
      <c r="H209" s="204">
        <v>76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169</v>
      </c>
      <c r="AU209" s="210" t="s">
        <v>85</v>
      </c>
      <c r="AV209" s="13" t="s">
        <v>85</v>
      </c>
      <c r="AW209" s="13" t="s">
        <v>38</v>
      </c>
      <c r="AX209" s="13" t="s">
        <v>83</v>
      </c>
      <c r="AY209" s="210" t="s">
        <v>156</v>
      </c>
    </row>
    <row r="210" spans="1:65" s="2" customFormat="1" ht="16.5" customHeight="1">
      <c r="A210" s="34"/>
      <c r="B210" s="35"/>
      <c r="C210" s="180" t="s">
        <v>354</v>
      </c>
      <c r="D210" s="180" t="s">
        <v>158</v>
      </c>
      <c r="E210" s="181" t="s">
        <v>355</v>
      </c>
      <c r="F210" s="182" t="s">
        <v>356</v>
      </c>
      <c r="G210" s="183" t="s">
        <v>161</v>
      </c>
      <c r="H210" s="184">
        <v>251</v>
      </c>
      <c r="I210" s="185"/>
      <c r="J210" s="186">
        <f>ROUND(I210*H210,2)</f>
        <v>0</v>
      </c>
      <c r="K210" s="182" t="s">
        <v>162</v>
      </c>
      <c r="L210" s="39"/>
      <c r="M210" s="187" t="s">
        <v>19</v>
      </c>
      <c r="N210" s="188" t="s">
        <v>47</v>
      </c>
      <c r="O210" s="64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1" t="s">
        <v>163</v>
      </c>
      <c r="AT210" s="191" t="s">
        <v>158</v>
      </c>
      <c r="AU210" s="191" t="s">
        <v>85</v>
      </c>
      <c r="AY210" s="16" t="s">
        <v>156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6" t="s">
        <v>83</v>
      </c>
      <c r="BK210" s="192">
        <f>ROUND(I210*H210,2)</f>
        <v>0</v>
      </c>
      <c r="BL210" s="16" t="s">
        <v>163</v>
      </c>
      <c r="BM210" s="191" t="s">
        <v>357</v>
      </c>
    </row>
    <row r="211" spans="1:65" s="2" customFormat="1" ht="11.25">
      <c r="A211" s="34"/>
      <c r="B211" s="35"/>
      <c r="C211" s="36"/>
      <c r="D211" s="193" t="s">
        <v>165</v>
      </c>
      <c r="E211" s="36"/>
      <c r="F211" s="194" t="s">
        <v>358</v>
      </c>
      <c r="G211" s="36"/>
      <c r="H211" s="36"/>
      <c r="I211" s="195"/>
      <c r="J211" s="36"/>
      <c r="K211" s="36"/>
      <c r="L211" s="39"/>
      <c r="M211" s="196"/>
      <c r="N211" s="197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6" t="s">
        <v>165</v>
      </c>
      <c r="AU211" s="16" t="s">
        <v>85</v>
      </c>
    </row>
    <row r="212" spans="1:65" s="2" customFormat="1" ht="11.25">
      <c r="A212" s="34"/>
      <c r="B212" s="35"/>
      <c r="C212" s="36"/>
      <c r="D212" s="198" t="s">
        <v>167</v>
      </c>
      <c r="E212" s="36"/>
      <c r="F212" s="199" t="s">
        <v>359</v>
      </c>
      <c r="G212" s="36"/>
      <c r="H212" s="36"/>
      <c r="I212" s="195"/>
      <c r="J212" s="36"/>
      <c r="K212" s="36"/>
      <c r="L212" s="39"/>
      <c r="M212" s="196"/>
      <c r="N212" s="197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6" t="s">
        <v>167</v>
      </c>
      <c r="AU212" s="16" t="s">
        <v>85</v>
      </c>
    </row>
    <row r="213" spans="1:65" s="13" customFormat="1" ht="11.25">
      <c r="B213" s="200"/>
      <c r="C213" s="201"/>
      <c r="D213" s="193" t="s">
        <v>169</v>
      </c>
      <c r="E213" s="202" t="s">
        <v>19</v>
      </c>
      <c r="F213" s="203" t="s">
        <v>360</v>
      </c>
      <c r="G213" s="201"/>
      <c r="H213" s="204">
        <v>251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169</v>
      </c>
      <c r="AU213" s="210" t="s">
        <v>85</v>
      </c>
      <c r="AV213" s="13" t="s">
        <v>85</v>
      </c>
      <c r="AW213" s="13" t="s">
        <v>38</v>
      </c>
      <c r="AX213" s="13" t="s">
        <v>83</v>
      </c>
      <c r="AY213" s="210" t="s">
        <v>156</v>
      </c>
    </row>
    <row r="214" spans="1:65" s="2" customFormat="1" ht="16.5" customHeight="1">
      <c r="A214" s="34"/>
      <c r="B214" s="35"/>
      <c r="C214" s="211" t="s">
        <v>361</v>
      </c>
      <c r="D214" s="211" t="s">
        <v>336</v>
      </c>
      <c r="E214" s="212" t="s">
        <v>362</v>
      </c>
      <c r="F214" s="213" t="s">
        <v>363</v>
      </c>
      <c r="G214" s="214" t="s">
        <v>364</v>
      </c>
      <c r="H214" s="215">
        <v>6.7359999999999998</v>
      </c>
      <c r="I214" s="216"/>
      <c r="J214" s="217">
        <f>ROUND(I214*H214,2)</f>
        <v>0</v>
      </c>
      <c r="K214" s="213" t="s">
        <v>162</v>
      </c>
      <c r="L214" s="218"/>
      <c r="M214" s="219" t="s">
        <v>19</v>
      </c>
      <c r="N214" s="220" t="s">
        <v>47</v>
      </c>
      <c r="O214" s="64"/>
      <c r="P214" s="189">
        <f>O214*H214</f>
        <v>0</v>
      </c>
      <c r="Q214" s="189">
        <v>1E-3</v>
      </c>
      <c r="R214" s="189">
        <f>Q214*H214</f>
        <v>6.7359999999999998E-3</v>
      </c>
      <c r="S214" s="189">
        <v>0</v>
      </c>
      <c r="T214" s="19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1" t="s">
        <v>214</v>
      </c>
      <c r="AT214" s="191" t="s">
        <v>336</v>
      </c>
      <c r="AU214" s="191" t="s">
        <v>85</v>
      </c>
      <c r="AY214" s="16" t="s">
        <v>156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6" t="s">
        <v>83</v>
      </c>
      <c r="BK214" s="192">
        <f>ROUND(I214*H214,2)</f>
        <v>0</v>
      </c>
      <c r="BL214" s="16" t="s">
        <v>163</v>
      </c>
      <c r="BM214" s="191" t="s">
        <v>365</v>
      </c>
    </row>
    <row r="215" spans="1:65" s="2" customFormat="1" ht="11.25">
      <c r="A215" s="34"/>
      <c r="B215" s="35"/>
      <c r="C215" s="36"/>
      <c r="D215" s="193" t="s">
        <v>165</v>
      </c>
      <c r="E215" s="36"/>
      <c r="F215" s="194" t="s">
        <v>363</v>
      </c>
      <c r="G215" s="36"/>
      <c r="H215" s="36"/>
      <c r="I215" s="195"/>
      <c r="J215" s="36"/>
      <c r="K215" s="36"/>
      <c r="L215" s="39"/>
      <c r="M215" s="196"/>
      <c r="N215" s="197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6" t="s">
        <v>165</v>
      </c>
      <c r="AU215" s="16" t="s">
        <v>85</v>
      </c>
    </row>
    <row r="216" spans="1:65" s="13" customFormat="1" ht="11.25">
      <c r="B216" s="200"/>
      <c r="C216" s="201"/>
      <c r="D216" s="193" t="s">
        <v>169</v>
      </c>
      <c r="E216" s="202" t="s">
        <v>19</v>
      </c>
      <c r="F216" s="203" t="s">
        <v>366</v>
      </c>
      <c r="G216" s="201"/>
      <c r="H216" s="204">
        <v>6.7359999999999998</v>
      </c>
      <c r="I216" s="205"/>
      <c r="J216" s="201"/>
      <c r="K216" s="201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169</v>
      </c>
      <c r="AU216" s="210" t="s">
        <v>85</v>
      </c>
      <c r="AV216" s="13" t="s">
        <v>85</v>
      </c>
      <c r="AW216" s="13" t="s">
        <v>38</v>
      </c>
      <c r="AX216" s="13" t="s">
        <v>83</v>
      </c>
      <c r="AY216" s="210" t="s">
        <v>156</v>
      </c>
    </row>
    <row r="217" spans="1:65" s="2" customFormat="1" ht="16.5" customHeight="1">
      <c r="A217" s="34"/>
      <c r="B217" s="35"/>
      <c r="C217" s="180" t="s">
        <v>367</v>
      </c>
      <c r="D217" s="180" t="s">
        <v>158</v>
      </c>
      <c r="E217" s="181" t="s">
        <v>368</v>
      </c>
      <c r="F217" s="182" t="s">
        <v>369</v>
      </c>
      <c r="G217" s="183" t="s">
        <v>161</v>
      </c>
      <c r="H217" s="184">
        <v>151.19999999999999</v>
      </c>
      <c r="I217" s="185"/>
      <c r="J217" s="186">
        <f>ROUND(I217*H217,2)</f>
        <v>0</v>
      </c>
      <c r="K217" s="182" t="s">
        <v>162</v>
      </c>
      <c r="L217" s="39"/>
      <c r="M217" s="187" t="s">
        <v>19</v>
      </c>
      <c r="N217" s="188" t="s">
        <v>47</v>
      </c>
      <c r="O217" s="64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1" t="s">
        <v>163</v>
      </c>
      <c r="AT217" s="191" t="s">
        <v>158</v>
      </c>
      <c r="AU217" s="191" t="s">
        <v>85</v>
      </c>
      <c r="AY217" s="16" t="s">
        <v>156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6" t="s">
        <v>83</v>
      </c>
      <c r="BK217" s="192">
        <f>ROUND(I217*H217,2)</f>
        <v>0</v>
      </c>
      <c r="BL217" s="16" t="s">
        <v>163</v>
      </c>
      <c r="BM217" s="191" t="s">
        <v>370</v>
      </c>
    </row>
    <row r="218" spans="1:65" s="2" customFormat="1" ht="11.25">
      <c r="A218" s="34"/>
      <c r="B218" s="35"/>
      <c r="C218" s="36"/>
      <c r="D218" s="193" t="s">
        <v>165</v>
      </c>
      <c r="E218" s="36"/>
      <c r="F218" s="194" t="s">
        <v>371</v>
      </c>
      <c r="G218" s="36"/>
      <c r="H218" s="36"/>
      <c r="I218" s="195"/>
      <c r="J218" s="36"/>
      <c r="K218" s="36"/>
      <c r="L218" s="39"/>
      <c r="M218" s="196"/>
      <c r="N218" s="197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6" t="s">
        <v>165</v>
      </c>
      <c r="AU218" s="16" t="s">
        <v>85</v>
      </c>
    </row>
    <row r="219" spans="1:65" s="2" customFormat="1" ht="11.25">
      <c r="A219" s="34"/>
      <c r="B219" s="35"/>
      <c r="C219" s="36"/>
      <c r="D219" s="198" t="s">
        <v>167</v>
      </c>
      <c r="E219" s="36"/>
      <c r="F219" s="199" t="s">
        <v>372</v>
      </c>
      <c r="G219" s="36"/>
      <c r="H219" s="36"/>
      <c r="I219" s="195"/>
      <c r="J219" s="36"/>
      <c r="K219" s="36"/>
      <c r="L219" s="39"/>
      <c r="M219" s="196"/>
      <c r="N219" s="197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6" t="s">
        <v>167</v>
      </c>
      <c r="AU219" s="16" t="s">
        <v>85</v>
      </c>
    </row>
    <row r="220" spans="1:65" s="13" customFormat="1" ht="11.25">
      <c r="B220" s="200"/>
      <c r="C220" s="201"/>
      <c r="D220" s="193" t="s">
        <v>169</v>
      </c>
      <c r="E220" s="202" t="s">
        <v>19</v>
      </c>
      <c r="F220" s="203" t="s">
        <v>373</v>
      </c>
      <c r="G220" s="201"/>
      <c r="H220" s="204">
        <v>151.19999999999999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169</v>
      </c>
      <c r="AU220" s="210" t="s">
        <v>85</v>
      </c>
      <c r="AV220" s="13" t="s">
        <v>85</v>
      </c>
      <c r="AW220" s="13" t="s">
        <v>38</v>
      </c>
      <c r="AX220" s="13" t="s">
        <v>83</v>
      </c>
      <c r="AY220" s="210" t="s">
        <v>156</v>
      </c>
    </row>
    <row r="221" spans="1:65" s="2" customFormat="1" ht="16.5" customHeight="1">
      <c r="A221" s="34"/>
      <c r="B221" s="35"/>
      <c r="C221" s="180" t="s">
        <v>374</v>
      </c>
      <c r="D221" s="180" t="s">
        <v>158</v>
      </c>
      <c r="E221" s="181" t="s">
        <v>375</v>
      </c>
      <c r="F221" s="182" t="s">
        <v>376</v>
      </c>
      <c r="G221" s="183" t="s">
        <v>161</v>
      </c>
      <c r="H221" s="184">
        <v>251</v>
      </c>
      <c r="I221" s="185"/>
      <c r="J221" s="186">
        <f>ROUND(I221*H221,2)</f>
        <v>0</v>
      </c>
      <c r="K221" s="182" t="s">
        <v>162</v>
      </c>
      <c r="L221" s="39"/>
      <c r="M221" s="187" t="s">
        <v>19</v>
      </c>
      <c r="N221" s="188" t="s">
        <v>47</v>
      </c>
      <c r="O221" s="64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1" t="s">
        <v>163</v>
      </c>
      <c r="AT221" s="191" t="s">
        <v>158</v>
      </c>
      <c r="AU221" s="191" t="s">
        <v>85</v>
      </c>
      <c r="AY221" s="16" t="s">
        <v>156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6" t="s">
        <v>83</v>
      </c>
      <c r="BK221" s="192">
        <f>ROUND(I221*H221,2)</f>
        <v>0</v>
      </c>
      <c r="BL221" s="16" t="s">
        <v>163</v>
      </c>
      <c r="BM221" s="191" t="s">
        <v>377</v>
      </c>
    </row>
    <row r="222" spans="1:65" s="2" customFormat="1" ht="11.25">
      <c r="A222" s="34"/>
      <c r="B222" s="35"/>
      <c r="C222" s="36"/>
      <c r="D222" s="193" t="s">
        <v>165</v>
      </c>
      <c r="E222" s="36"/>
      <c r="F222" s="194" t="s">
        <v>378</v>
      </c>
      <c r="G222" s="36"/>
      <c r="H222" s="36"/>
      <c r="I222" s="195"/>
      <c r="J222" s="36"/>
      <c r="K222" s="36"/>
      <c r="L222" s="39"/>
      <c r="M222" s="196"/>
      <c r="N222" s="197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6" t="s">
        <v>165</v>
      </c>
      <c r="AU222" s="16" t="s">
        <v>85</v>
      </c>
    </row>
    <row r="223" spans="1:65" s="2" customFormat="1" ht="11.25">
      <c r="A223" s="34"/>
      <c r="B223" s="35"/>
      <c r="C223" s="36"/>
      <c r="D223" s="198" t="s">
        <v>167</v>
      </c>
      <c r="E223" s="36"/>
      <c r="F223" s="199" t="s">
        <v>379</v>
      </c>
      <c r="G223" s="36"/>
      <c r="H223" s="36"/>
      <c r="I223" s="195"/>
      <c r="J223" s="36"/>
      <c r="K223" s="36"/>
      <c r="L223" s="39"/>
      <c r="M223" s="196"/>
      <c r="N223" s="197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6" t="s">
        <v>167</v>
      </c>
      <c r="AU223" s="16" t="s">
        <v>85</v>
      </c>
    </row>
    <row r="224" spans="1:65" s="13" customFormat="1" ht="11.25">
      <c r="B224" s="200"/>
      <c r="C224" s="201"/>
      <c r="D224" s="193" t="s">
        <v>169</v>
      </c>
      <c r="E224" s="202" t="s">
        <v>19</v>
      </c>
      <c r="F224" s="203" t="s">
        <v>360</v>
      </c>
      <c r="G224" s="201"/>
      <c r="H224" s="204">
        <v>251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169</v>
      </c>
      <c r="AU224" s="210" t="s">
        <v>85</v>
      </c>
      <c r="AV224" s="13" t="s">
        <v>85</v>
      </c>
      <c r="AW224" s="13" t="s">
        <v>38</v>
      </c>
      <c r="AX224" s="13" t="s">
        <v>83</v>
      </c>
      <c r="AY224" s="210" t="s">
        <v>156</v>
      </c>
    </row>
    <row r="225" spans="1:65" s="12" customFormat="1" ht="22.9" customHeight="1">
      <c r="B225" s="164"/>
      <c r="C225" s="165"/>
      <c r="D225" s="166" t="s">
        <v>75</v>
      </c>
      <c r="E225" s="178" t="s">
        <v>85</v>
      </c>
      <c r="F225" s="178" t="s">
        <v>380</v>
      </c>
      <c r="G225" s="165"/>
      <c r="H225" s="165"/>
      <c r="I225" s="168"/>
      <c r="J225" s="179">
        <f>BK225</f>
        <v>0</v>
      </c>
      <c r="K225" s="165"/>
      <c r="L225" s="170"/>
      <c r="M225" s="171"/>
      <c r="N225" s="172"/>
      <c r="O225" s="172"/>
      <c r="P225" s="173">
        <f>SUM(P226:P237)</f>
        <v>0</v>
      </c>
      <c r="Q225" s="172"/>
      <c r="R225" s="173">
        <f>SUM(R226:R237)</f>
        <v>311.45189999999997</v>
      </c>
      <c r="S225" s="172"/>
      <c r="T225" s="174">
        <f>SUM(T226:T237)</f>
        <v>0</v>
      </c>
      <c r="AR225" s="175" t="s">
        <v>83</v>
      </c>
      <c r="AT225" s="176" t="s">
        <v>75</v>
      </c>
      <c r="AU225" s="176" t="s">
        <v>83</v>
      </c>
      <c r="AY225" s="175" t="s">
        <v>156</v>
      </c>
      <c r="BK225" s="177">
        <f>SUM(BK226:BK237)</f>
        <v>0</v>
      </c>
    </row>
    <row r="226" spans="1:65" s="2" customFormat="1" ht="16.5" customHeight="1">
      <c r="A226" s="34"/>
      <c r="B226" s="35"/>
      <c r="C226" s="180" t="s">
        <v>381</v>
      </c>
      <c r="D226" s="180" t="s">
        <v>158</v>
      </c>
      <c r="E226" s="181" t="s">
        <v>382</v>
      </c>
      <c r="F226" s="182" t="s">
        <v>383</v>
      </c>
      <c r="G226" s="183" t="s">
        <v>195</v>
      </c>
      <c r="H226" s="184">
        <v>191</v>
      </c>
      <c r="I226" s="185"/>
      <c r="J226" s="186">
        <f>ROUND(I226*H226,2)</f>
        <v>0</v>
      </c>
      <c r="K226" s="182" t="s">
        <v>162</v>
      </c>
      <c r="L226" s="39"/>
      <c r="M226" s="187" t="s">
        <v>19</v>
      </c>
      <c r="N226" s="188" t="s">
        <v>47</v>
      </c>
      <c r="O226" s="64"/>
      <c r="P226" s="189">
        <f>O226*H226</f>
        <v>0</v>
      </c>
      <c r="Q226" s="189">
        <v>1.63</v>
      </c>
      <c r="R226" s="189">
        <f>Q226*H226</f>
        <v>311.33</v>
      </c>
      <c r="S226" s="189">
        <v>0</v>
      </c>
      <c r="T226" s="19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1" t="s">
        <v>163</v>
      </c>
      <c r="AT226" s="191" t="s">
        <v>158</v>
      </c>
      <c r="AU226" s="191" t="s">
        <v>85</v>
      </c>
      <c r="AY226" s="16" t="s">
        <v>156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6" t="s">
        <v>83</v>
      </c>
      <c r="BK226" s="192">
        <f>ROUND(I226*H226,2)</f>
        <v>0</v>
      </c>
      <c r="BL226" s="16" t="s">
        <v>163</v>
      </c>
      <c r="BM226" s="191" t="s">
        <v>384</v>
      </c>
    </row>
    <row r="227" spans="1:65" s="2" customFormat="1" ht="19.5">
      <c r="A227" s="34"/>
      <c r="B227" s="35"/>
      <c r="C227" s="36"/>
      <c r="D227" s="193" t="s">
        <v>165</v>
      </c>
      <c r="E227" s="36"/>
      <c r="F227" s="194" t="s">
        <v>385</v>
      </c>
      <c r="G227" s="36"/>
      <c r="H227" s="36"/>
      <c r="I227" s="195"/>
      <c r="J227" s="36"/>
      <c r="K227" s="36"/>
      <c r="L227" s="39"/>
      <c r="M227" s="196"/>
      <c r="N227" s="197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6" t="s">
        <v>165</v>
      </c>
      <c r="AU227" s="16" t="s">
        <v>85</v>
      </c>
    </row>
    <row r="228" spans="1:65" s="2" customFormat="1" ht="11.25">
      <c r="A228" s="34"/>
      <c r="B228" s="35"/>
      <c r="C228" s="36"/>
      <c r="D228" s="198" t="s">
        <v>167</v>
      </c>
      <c r="E228" s="36"/>
      <c r="F228" s="199" t="s">
        <v>386</v>
      </c>
      <c r="G228" s="36"/>
      <c r="H228" s="36"/>
      <c r="I228" s="195"/>
      <c r="J228" s="36"/>
      <c r="K228" s="36"/>
      <c r="L228" s="39"/>
      <c r="M228" s="196"/>
      <c r="N228" s="197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6" t="s">
        <v>167</v>
      </c>
      <c r="AU228" s="16" t="s">
        <v>85</v>
      </c>
    </row>
    <row r="229" spans="1:65" s="2" customFormat="1" ht="19.5">
      <c r="A229" s="34"/>
      <c r="B229" s="35"/>
      <c r="C229" s="36"/>
      <c r="D229" s="193" t="s">
        <v>387</v>
      </c>
      <c r="E229" s="36"/>
      <c r="F229" s="221" t="s">
        <v>388</v>
      </c>
      <c r="G229" s="36"/>
      <c r="H229" s="36"/>
      <c r="I229" s="195"/>
      <c r="J229" s="36"/>
      <c r="K229" s="36"/>
      <c r="L229" s="39"/>
      <c r="M229" s="196"/>
      <c r="N229" s="197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6" t="s">
        <v>387</v>
      </c>
      <c r="AU229" s="16" t="s">
        <v>85</v>
      </c>
    </row>
    <row r="230" spans="1:65" s="13" customFormat="1" ht="11.25">
      <c r="B230" s="200"/>
      <c r="C230" s="201"/>
      <c r="D230" s="193" t="s">
        <v>169</v>
      </c>
      <c r="E230" s="202" t="s">
        <v>19</v>
      </c>
      <c r="F230" s="203" t="s">
        <v>389</v>
      </c>
      <c r="G230" s="201"/>
      <c r="H230" s="204">
        <v>191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169</v>
      </c>
      <c r="AU230" s="210" t="s">
        <v>85</v>
      </c>
      <c r="AV230" s="13" t="s">
        <v>85</v>
      </c>
      <c r="AW230" s="13" t="s">
        <v>38</v>
      </c>
      <c r="AX230" s="13" t="s">
        <v>83</v>
      </c>
      <c r="AY230" s="210" t="s">
        <v>156</v>
      </c>
    </row>
    <row r="231" spans="1:65" s="2" customFormat="1" ht="16.5" customHeight="1">
      <c r="A231" s="34"/>
      <c r="B231" s="35"/>
      <c r="C231" s="180" t="s">
        <v>390</v>
      </c>
      <c r="D231" s="180" t="s">
        <v>158</v>
      </c>
      <c r="E231" s="181" t="s">
        <v>391</v>
      </c>
      <c r="F231" s="182" t="s">
        <v>392</v>
      </c>
      <c r="G231" s="183" t="s">
        <v>161</v>
      </c>
      <c r="H231" s="184">
        <v>265</v>
      </c>
      <c r="I231" s="185"/>
      <c r="J231" s="186">
        <f>ROUND(I231*H231,2)</f>
        <v>0</v>
      </c>
      <c r="K231" s="182" t="s">
        <v>162</v>
      </c>
      <c r="L231" s="39"/>
      <c r="M231" s="187" t="s">
        <v>19</v>
      </c>
      <c r="N231" s="188" t="s">
        <v>47</v>
      </c>
      <c r="O231" s="64"/>
      <c r="P231" s="189">
        <f>O231*H231</f>
        <v>0</v>
      </c>
      <c r="Q231" s="189">
        <v>2.2000000000000001E-4</v>
      </c>
      <c r="R231" s="189">
        <f>Q231*H231</f>
        <v>5.8300000000000005E-2</v>
      </c>
      <c r="S231" s="189">
        <v>0</v>
      </c>
      <c r="T231" s="19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1" t="s">
        <v>163</v>
      </c>
      <c r="AT231" s="191" t="s">
        <v>158</v>
      </c>
      <c r="AU231" s="191" t="s">
        <v>85</v>
      </c>
      <c r="AY231" s="16" t="s">
        <v>156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6" t="s">
        <v>83</v>
      </c>
      <c r="BK231" s="192">
        <f>ROUND(I231*H231,2)</f>
        <v>0</v>
      </c>
      <c r="BL231" s="16" t="s">
        <v>163</v>
      </c>
      <c r="BM231" s="191" t="s">
        <v>393</v>
      </c>
    </row>
    <row r="232" spans="1:65" s="2" customFormat="1" ht="19.5">
      <c r="A232" s="34"/>
      <c r="B232" s="35"/>
      <c r="C232" s="36"/>
      <c r="D232" s="193" t="s">
        <v>165</v>
      </c>
      <c r="E232" s="36"/>
      <c r="F232" s="194" t="s">
        <v>394</v>
      </c>
      <c r="G232" s="36"/>
      <c r="H232" s="36"/>
      <c r="I232" s="195"/>
      <c r="J232" s="36"/>
      <c r="K232" s="36"/>
      <c r="L232" s="39"/>
      <c r="M232" s="196"/>
      <c r="N232" s="197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6" t="s">
        <v>165</v>
      </c>
      <c r="AU232" s="16" t="s">
        <v>85</v>
      </c>
    </row>
    <row r="233" spans="1:65" s="2" customFormat="1" ht="11.25">
      <c r="A233" s="34"/>
      <c r="B233" s="35"/>
      <c r="C233" s="36"/>
      <c r="D233" s="198" t="s">
        <v>167</v>
      </c>
      <c r="E233" s="36"/>
      <c r="F233" s="199" t="s">
        <v>395</v>
      </c>
      <c r="G233" s="36"/>
      <c r="H233" s="36"/>
      <c r="I233" s="195"/>
      <c r="J233" s="36"/>
      <c r="K233" s="36"/>
      <c r="L233" s="39"/>
      <c r="M233" s="196"/>
      <c r="N233" s="197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6" t="s">
        <v>167</v>
      </c>
      <c r="AU233" s="16" t="s">
        <v>85</v>
      </c>
    </row>
    <row r="234" spans="1:65" s="13" customFormat="1" ht="11.25">
      <c r="B234" s="200"/>
      <c r="C234" s="201"/>
      <c r="D234" s="193" t="s">
        <v>169</v>
      </c>
      <c r="E234" s="202" t="s">
        <v>19</v>
      </c>
      <c r="F234" s="203" t="s">
        <v>396</v>
      </c>
      <c r="G234" s="201"/>
      <c r="H234" s="204">
        <v>265</v>
      </c>
      <c r="I234" s="205"/>
      <c r="J234" s="201"/>
      <c r="K234" s="201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169</v>
      </c>
      <c r="AU234" s="210" t="s">
        <v>85</v>
      </c>
      <c r="AV234" s="13" t="s">
        <v>85</v>
      </c>
      <c r="AW234" s="13" t="s">
        <v>38</v>
      </c>
      <c r="AX234" s="13" t="s">
        <v>83</v>
      </c>
      <c r="AY234" s="210" t="s">
        <v>156</v>
      </c>
    </row>
    <row r="235" spans="1:65" s="2" customFormat="1" ht="16.5" customHeight="1">
      <c r="A235" s="34"/>
      <c r="B235" s="35"/>
      <c r="C235" s="211" t="s">
        <v>397</v>
      </c>
      <c r="D235" s="211" t="s">
        <v>336</v>
      </c>
      <c r="E235" s="212" t="s">
        <v>398</v>
      </c>
      <c r="F235" s="213" t="s">
        <v>399</v>
      </c>
      <c r="G235" s="214" t="s">
        <v>161</v>
      </c>
      <c r="H235" s="215">
        <v>318</v>
      </c>
      <c r="I235" s="216"/>
      <c r="J235" s="217">
        <f>ROUND(I235*H235,2)</f>
        <v>0</v>
      </c>
      <c r="K235" s="213" t="s">
        <v>162</v>
      </c>
      <c r="L235" s="218"/>
      <c r="M235" s="219" t="s">
        <v>19</v>
      </c>
      <c r="N235" s="220" t="s">
        <v>47</v>
      </c>
      <c r="O235" s="64"/>
      <c r="P235" s="189">
        <f>O235*H235</f>
        <v>0</v>
      </c>
      <c r="Q235" s="189">
        <v>2.0000000000000001E-4</v>
      </c>
      <c r="R235" s="189">
        <f>Q235*H235</f>
        <v>6.3600000000000004E-2</v>
      </c>
      <c r="S235" s="189">
        <v>0</v>
      </c>
      <c r="T235" s="19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1" t="s">
        <v>214</v>
      </c>
      <c r="AT235" s="191" t="s">
        <v>336</v>
      </c>
      <c r="AU235" s="191" t="s">
        <v>85</v>
      </c>
      <c r="AY235" s="16" t="s">
        <v>156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6" t="s">
        <v>83</v>
      </c>
      <c r="BK235" s="192">
        <f>ROUND(I235*H235,2)</f>
        <v>0</v>
      </c>
      <c r="BL235" s="16" t="s">
        <v>163</v>
      </c>
      <c r="BM235" s="191" t="s">
        <v>400</v>
      </c>
    </row>
    <row r="236" spans="1:65" s="2" customFormat="1" ht="11.25">
      <c r="A236" s="34"/>
      <c r="B236" s="35"/>
      <c r="C236" s="36"/>
      <c r="D236" s="193" t="s">
        <v>165</v>
      </c>
      <c r="E236" s="36"/>
      <c r="F236" s="194" t="s">
        <v>399</v>
      </c>
      <c r="G236" s="36"/>
      <c r="H236" s="36"/>
      <c r="I236" s="195"/>
      <c r="J236" s="36"/>
      <c r="K236" s="36"/>
      <c r="L236" s="39"/>
      <c r="M236" s="196"/>
      <c r="N236" s="197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6" t="s">
        <v>165</v>
      </c>
      <c r="AU236" s="16" t="s">
        <v>85</v>
      </c>
    </row>
    <row r="237" spans="1:65" s="13" customFormat="1" ht="11.25">
      <c r="B237" s="200"/>
      <c r="C237" s="201"/>
      <c r="D237" s="193" t="s">
        <v>169</v>
      </c>
      <c r="E237" s="202" t="s">
        <v>19</v>
      </c>
      <c r="F237" s="203" t="s">
        <v>401</v>
      </c>
      <c r="G237" s="201"/>
      <c r="H237" s="204">
        <v>318</v>
      </c>
      <c r="I237" s="205"/>
      <c r="J237" s="201"/>
      <c r="K237" s="201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169</v>
      </c>
      <c r="AU237" s="210" t="s">
        <v>85</v>
      </c>
      <c r="AV237" s="13" t="s">
        <v>85</v>
      </c>
      <c r="AW237" s="13" t="s">
        <v>38</v>
      </c>
      <c r="AX237" s="13" t="s">
        <v>83</v>
      </c>
      <c r="AY237" s="210" t="s">
        <v>156</v>
      </c>
    </row>
    <row r="238" spans="1:65" s="12" customFormat="1" ht="22.9" customHeight="1">
      <c r="B238" s="164"/>
      <c r="C238" s="165"/>
      <c r="D238" s="166" t="s">
        <v>75</v>
      </c>
      <c r="E238" s="178" t="s">
        <v>177</v>
      </c>
      <c r="F238" s="178" t="s">
        <v>402</v>
      </c>
      <c r="G238" s="165"/>
      <c r="H238" s="165"/>
      <c r="I238" s="168"/>
      <c r="J238" s="179">
        <f>BK238</f>
        <v>0</v>
      </c>
      <c r="K238" s="165"/>
      <c r="L238" s="170"/>
      <c r="M238" s="171"/>
      <c r="N238" s="172"/>
      <c r="O238" s="172"/>
      <c r="P238" s="173">
        <f>SUM(P239:P253)</f>
        <v>0</v>
      </c>
      <c r="Q238" s="172"/>
      <c r="R238" s="173">
        <f>SUM(R239:R253)</f>
        <v>34.993980399999998</v>
      </c>
      <c r="S238" s="172"/>
      <c r="T238" s="174">
        <f>SUM(T239:T253)</f>
        <v>0</v>
      </c>
      <c r="AR238" s="175" t="s">
        <v>83</v>
      </c>
      <c r="AT238" s="176" t="s">
        <v>75</v>
      </c>
      <c r="AU238" s="176" t="s">
        <v>83</v>
      </c>
      <c r="AY238" s="175" t="s">
        <v>156</v>
      </c>
      <c r="BK238" s="177">
        <f>SUM(BK239:BK253)</f>
        <v>0</v>
      </c>
    </row>
    <row r="239" spans="1:65" s="2" customFormat="1" ht="16.5" customHeight="1">
      <c r="A239" s="34"/>
      <c r="B239" s="35"/>
      <c r="C239" s="180" t="s">
        <v>403</v>
      </c>
      <c r="D239" s="180" t="s">
        <v>158</v>
      </c>
      <c r="E239" s="181" t="s">
        <v>404</v>
      </c>
      <c r="F239" s="182" t="s">
        <v>405</v>
      </c>
      <c r="G239" s="183" t="s">
        <v>180</v>
      </c>
      <c r="H239" s="184">
        <v>1.32</v>
      </c>
      <c r="I239" s="185"/>
      <c r="J239" s="186">
        <f>ROUND(I239*H239,2)</f>
        <v>0</v>
      </c>
      <c r="K239" s="182" t="s">
        <v>162</v>
      </c>
      <c r="L239" s="39"/>
      <c r="M239" s="187" t="s">
        <v>19</v>
      </c>
      <c r="N239" s="188" t="s">
        <v>47</v>
      </c>
      <c r="O239" s="64"/>
      <c r="P239" s="189">
        <f>O239*H239</f>
        <v>0</v>
      </c>
      <c r="Q239" s="189">
        <v>2.3470000000000001E-2</v>
      </c>
      <c r="R239" s="189">
        <f>Q239*H239</f>
        <v>3.0980400000000002E-2</v>
      </c>
      <c r="S239" s="189">
        <v>0</v>
      </c>
      <c r="T239" s="190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1" t="s">
        <v>163</v>
      </c>
      <c r="AT239" s="191" t="s">
        <v>158</v>
      </c>
      <c r="AU239" s="191" t="s">
        <v>85</v>
      </c>
      <c r="AY239" s="16" t="s">
        <v>156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6" t="s">
        <v>83</v>
      </c>
      <c r="BK239" s="192">
        <f>ROUND(I239*H239,2)</f>
        <v>0</v>
      </c>
      <c r="BL239" s="16" t="s">
        <v>163</v>
      </c>
      <c r="BM239" s="191" t="s">
        <v>406</v>
      </c>
    </row>
    <row r="240" spans="1:65" s="2" customFormat="1" ht="11.25">
      <c r="A240" s="34"/>
      <c r="B240" s="35"/>
      <c r="C240" s="36"/>
      <c r="D240" s="193" t="s">
        <v>165</v>
      </c>
      <c r="E240" s="36"/>
      <c r="F240" s="194" t="s">
        <v>407</v>
      </c>
      <c r="G240" s="36"/>
      <c r="H240" s="36"/>
      <c r="I240" s="195"/>
      <c r="J240" s="36"/>
      <c r="K240" s="36"/>
      <c r="L240" s="39"/>
      <c r="M240" s="196"/>
      <c r="N240" s="197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6" t="s">
        <v>165</v>
      </c>
      <c r="AU240" s="16" t="s">
        <v>85</v>
      </c>
    </row>
    <row r="241" spans="1:65" s="2" customFormat="1" ht="11.25">
      <c r="A241" s="34"/>
      <c r="B241" s="35"/>
      <c r="C241" s="36"/>
      <c r="D241" s="198" t="s">
        <v>167</v>
      </c>
      <c r="E241" s="36"/>
      <c r="F241" s="199" t="s">
        <v>408</v>
      </c>
      <c r="G241" s="36"/>
      <c r="H241" s="36"/>
      <c r="I241" s="195"/>
      <c r="J241" s="36"/>
      <c r="K241" s="36"/>
      <c r="L241" s="39"/>
      <c r="M241" s="196"/>
      <c r="N241" s="197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6" t="s">
        <v>167</v>
      </c>
      <c r="AU241" s="16" t="s">
        <v>85</v>
      </c>
    </row>
    <row r="242" spans="1:65" s="2" customFormat="1" ht="29.25">
      <c r="A242" s="34"/>
      <c r="B242" s="35"/>
      <c r="C242" s="36"/>
      <c r="D242" s="193" t="s">
        <v>387</v>
      </c>
      <c r="E242" s="36"/>
      <c r="F242" s="221" t="s">
        <v>409</v>
      </c>
      <c r="G242" s="36"/>
      <c r="H242" s="36"/>
      <c r="I242" s="195"/>
      <c r="J242" s="36"/>
      <c r="K242" s="36"/>
      <c r="L242" s="39"/>
      <c r="M242" s="196"/>
      <c r="N242" s="197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6" t="s">
        <v>387</v>
      </c>
      <c r="AU242" s="16" t="s">
        <v>85</v>
      </c>
    </row>
    <row r="243" spans="1:65" s="13" customFormat="1" ht="11.25">
      <c r="B243" s="200"/>
      <c r="C243" s="201"/>
      <c r="D243" s="193" t="s">
        <v>169</v>
      </c>
      <c r="E243" s="202" t="s">
        <v>19</v>
      </c>
      <c r="F243" s="203" t="s">
        <v>410</v>
      </c>
      <c r="G243" s="201"/>
      <c r="H243" s="204">
        <v>0.42</v>
      </c>
      <c r="I243" s="205"/>
      <c r="J243" s="201"/>
      <c r="K243" s="201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169</v>
      </c>
      <c r="AU243" s="210" t="s">
        <v>85</v>
      </c>
      <c r="AV243" s="13" t="s">
        <v>85</v>
      </c>
      <c r="AW243" s="13" t="s">
        <v>38</v>
      </c>
      <c r="AX243" s="13" t="s">
        <v>76</v>
      </c>
      <c r="AY243" s="210" t="s">
        <v>156</v>
      </c>
    </row>
    <row r="244" spans="1:65" s="13" customFormat="1" ht="11.25">
      <c r="B244" s="200"/>
      <c r="C244" s="201"/>
      <c r="D244" s="193" t="s">
        <v>169</v>
      </c>
      <c r="E244" s="202" t="s">
        <v>19</v>
      </c>
      <c r="F244" s="203" t="s">
        <v>411</v>
      </c>
      <c r="G244" s="201"/>
      <c r="H244" s="204">
        <v>0.48</v>
      </c>
      <c r="I244" s="205"/>
      <c r="J244" s="201"/>
      <c r="K244" s="201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169</v>
      </c>
      <c r="AU244" s="210" t="s">
        <v>85</v>
      </c>
      <c r="AV244" s="13" t="s">
        <v>85</v>
      </c>
      <c r="AW244" s="13" t="s">
        <v>38</v>
      </c>
      <c r="AX244" s="13" t="s">
        <v>76</v>
      </c>
      <c r="AY244" s="210" t="s">
        <v>156</v>
      </c>
    </row>
    <row r="245" spans="1:65" s="13" customFormat="1" ht="11.25">
      <c r="B245" s="200"/>
      <c r="C245" s="201"/>
      <c r="D245" s="193" t="s">
        <v>169</v>
      </c>
      <c r="E245" s="202" t="s">
        <v>19</v>
      </c>
      <c r="F245" s="203" t="s">
        <v>412</v>
      </c>
      <c r="G245" s="201"/>
      <c r="H245" s="204">
        <v>0.3</v>
      </c>
      <c r="I245" s="205"/>
      <c r="J245" s="201"/>
      <c r="K245" s="201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169</v>
      </c>
      <c r="AU245" s="210" t="s">
        <v>85</v>
      </c>
      <c r="AV245" s="13" t="s">
        <v>85</v>
      </c>
      <c r="AW245" s="13" t="s">
        <v>38</v>
      </c>
      <c r="AX245" s="13" t="s">
        <v>76</v>
      </c>
      <c r="AY245" s="210" t="s">
        <v>156</v>
      </c>
    </row>
    <row r="246" spans="1:65" s="13" customFormat="1" ht="11.25">
      <c r="B246" s="200"/>
      <c r="C246" s="201"/>
      <c r="D246" s="193" t="s">
        <v>169</v>
      </c>
      <c r="E246" s="202" t="s">
        <v>19</v>
      </c>
      <c r="F246" s="203" t="s">
        <v>413</v>
      </c>
      <c r="G246" s="201"/>
      <c r="H246" s="204">
        <v>0.12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169</v>
      </c>
      <c r="AU246" s="210" t="s">
        <v>85</v>
      </c>
      <c r="AV246" s="13" t="s">
        <v>85</v>
      </c>
      <c r="AW246" s="13" t="s">
        <v>38</v>
      </c>
      <c r="AX246" s="13" t="s">
        <v>76</v>
      </c>
      <c r="AY246" s="210" t="s">
        <v>156</v>
      </c>
    </row>
    <row r="247" spans="1:65" s="2" customFormat="1" ht="16.5" customHeight="1">
      <c r="A247" s="34"/>
      <c r="B247" s="35"/>
      <c r="C247" s="180" t="s">
        <v>414</v>
      </c>
      <c r="D247" s="180" t="s">
        <v>158</v>
      </c>
      <c r="E247" s="181" t="s">
        <v>415</v>
      </c>
      <c r="F247" s="182" t="s">
        <v>416</v>
      </c>
      <c r="G247" s="183" t="s">
        <v>417</v>
      </c>
      <c r="H247" s="184">
        <v>1</v>
      </c>
      <c r="I247" s="185"/>
      <c r="J247" s="186">
        <f>ROUND(I247*H247,2)</f>
        <v>0</v>
      </c>
      <c r="K247" s="182" t="s">
        <v>19</v>
      </c>
      <c r="L247" s="39"/>
      <c r="M247" s="187" t="s">
        <v>19</v>
      </c>
      <c r="N247" s="188" t="s">
        <v>47</v>
      </c>
      <c r="O247" s="64"/>
      <c r="P247" s="189">
        <f>O247*H247</f>
        <v>0</v>
      </c>
      <c r="Q247" s="189">
        <v>23.835000000000001</v>
      </c>
      <c r="R247" s="189">
        <f>Q247*H247</f>
        <v>23.835000000000001</v>
      </c>
      <c r="S247" s="189">
        <v>0</v>
      </c>
      <c r="T247" s="19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1" t="s">
        <v>163</v>
      </c>
      <c r="AT247" s="191" t="s">
        <v>158</v>
      </c>
      <c r="AU247" s="191" t="s">
        <v>85</v>
      </c>
      <c r="AY247" s="16" t="s">
        <v>156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6" t="s">
        <v>83</v>
      </c>
      <c r="BK247" s="192">
        <f>ROUND(I247*H247,2)</f>
        <v>0</v>
      </c>
      <c r="BL247" s="16" t="s">
        <v>163</v>
      </c>
      <c r="BM247" s="191" t="s">
        <v>418</v>
      </c>
    </row>
    <row r="248" spans="1:65" s="2" customFormat="1" ht="11.25">
      <c r="A248" s="34"/>
      <c r="B248" s="35"/>
      <c r="C248" s="36"/>
      <c r="D248" s="193" t="s">
        <v>165</v>
      </c>
      <c r="E248" s="36"/>
      <c r="F248" s="194" t="s">
        <v>416</v>
      </c>
      <c r="G248" s="36"/>
      <c r="H248" s="36"/>
      <c r="I248" s="195"/>
      <c r="J248" s="36"/>
      <c r="K248" s="36"/>
      <c r="L248" s="39"/>
      <c r="M248" s="196"/>
      <c r="N248" s="197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6" t="s">
        <v>165</v>
      </c>
      <c r="AU248" s="16" t="s">
        <v>85</v>
      </c>
    </row>
    <row r="249" spans="1:65" s="2" customFormat="1" ht="29.25">
      <c r="A249" s="34"/>
      <c r="B249" s="35"/>
      <c r="C249" s="36"/>
      <c r="D249" s="193" t="s">
        <v>387</v>
      </c>
      <c r="E249" s="36"/>
      <c r="F249" s="221" t="s">
        <v>419</v>
      </c>
      <c r="G249" s="36"/>
      <c r="H249" s="36"/>
      <c r="I249" s="195"/>
      <c r="J249" s="36"/>
      <c r="K249" s="36"/>
      <c r="L249" s="39"/>
      <c r="M249" s="196"/>
      <c r="N249" s="197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6" t="s">
        <v>387</v>
      </c>
      <c r="AU249" s="16" t="s">
        <v>85</v>
      </c>
    </row>
    <row r="250" spans="1:65" s="13" customFormat="1" ht="11.25">
      <c r="B250" s="200"/>
      <c r="C250" s="201"/>
      <c r="D250" s="193" t="s">
        <v>169</v>
      </c>
      <c r="E250" s="202" t="s">
        <v>19</v>
      </c>
      <c r="F250" s="203" t="s">
        <v>420</v>
      </c>
      <c r="G250" s="201"/>
      <c r="H250" s="204">
        <v>1</v>
      </c>
      <c r="I250" s="205"/>
      <c r="J250" s="201"/>
      <c r="K250" s="201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169</v>
      </c>
      <c r="AU250" s="210" t="s">
        <v>85</v>
      </c>
      <c r="AV250" s="13" t="s">
        <v>85</v>
      </c>
      <c r="AW250" s="13" t="s">
        <v>38</v>
      </c>
      <c r="AX250" s="13" t="s">
        <v>83</v>
      </c>
      <c r="AY250" s="210" t="s">
        <v>156</v>
      </c>
    </row>
    <row r="251" spans="1:65" s="2" customFormat="1" ht="16.5" customHeight="1">
      <c r="A251" s="34"/>
      <c r="B251" s="35"/>
      <c r="C251" s="180" t="s">
        <v>421</v>
      </c>
      <c r="D251" s="180" t="s">
        <v>158</v>
      </c>
      <c r="E251" s="181" t="s">
        <v>422</v>
      </c>
      <c r="F251" s="182" t="s">
        <v>423</v>
      </c>
      <c r="G251" s="183" t="s">
        <v>417</v>
      </c>
      <c r="H251" s="184">
        <v>1</v>
      </c>
      <c r="I251" s="185"/>
      <c r="J251" s="186">
        <f>ROUND(I251*H251,2)</f>
        <v>0</v>
      </c>
      <c r="K251" s="182" t="s">
        <v>19</v>
      </c>
      <c r="L251" s="39"/>
      <c r="M251" s="187" t="s">
        <v>19</v>
      </c>
      <c r="N251" s="188" t="s">
        <v>47</v>
      </c>
      <c r="O251" s="64"/>
      <c r="P251" s="189">
        <f>O251*H251</f>
        <v>0</v>
      </c>
      <c r="Q251" s="189">
        <v>11.128</v>
      </c>
      <c r="R251" s="189">
        <f>Q251*H251</f>
        <v>11.128</v>
      </c>
      <c r="S251" s="189">
        <v>0</v>
      </c>
      <c r="T251" s="19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1" t="s">
        <v>163</v>
      </c>
      <c r="AT251" s="191" t="s">
        <v>158</v>
      </c>
      <c r="AU251" s="191" t="s">
        <v>85</v>
      </c>
      <c r="AY251" s="16" t="s">
        <v>156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6" t="s">
        <v>83</v>
      </c>
      <c r="BK251" s="192">
        <f>ROUND(I251*H251,2)</f>
        <v>0</v>
      </c>
      <c r="BL251" s="16" t="s">
        <v>163</v>
      </c>
      <c r="BM251" s="191" t="s">
        <v>424</v>
      </c>
    </row>
    <row r="252" spans="1:65" s="2" customFormat="1" ht="11.25">
      <c r="A252" s="34"/>
      <c r="B252" s="35"/>
      <c r="C252" s="36"/>
      <c r="D252" s="193" t="s">
        <v>165</v>
      </c>
      <c r="E252" s="36"/>
      <c r="F252" s="194" t="s">
        <v>425</v>
      </c>
      <c r="G252" s="36"/>
      <c r="H252" s="36"/>
      <c r="I252" s="195"/>
      <c r="J252" s="36"/>
      <c r="K252" s="36"/>
      <c r="L252" s="39"/>
      <c r="M252" s="196"/>
      <c r="N252" s="197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6" t="s">
        <v>165</v>
      </c>
      <c r="AU252" s="16" t="s">
        <v>85</v>
      </c>
    </row>
    <row r="253" spans="1:65" s="2" customFormat="1" ht="19.5">
      <c r="A253" s="34"/>
      <c r="B253" s="35"/>
      <c r="C253" s="36"/>
      <c r="D253" s="193" t="s">
        <v>387</v>
      </c>
      <c r="E253" s="36"/>
      <c r="F253" s="221" t="s">
        <v>426</v>
      </c>
      <c r="G253" s="36"/>
      <c r="H253" s="36"/>
      <c r="I253" s="195"/>
      <c r="J253" s="36"/>
      <c r="K253" s="36"/>
      <c r="L253" s="39"/>
      <c r="M253" s="196"/>
      <c r="N253" s="197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6" t="s">
        <v>387</v>
      </c>
      <c r="AU253" s="16" t="s">
        <v>85</v>
      </c>
    </row>
    <row r="254" spans="1:65" s="12" customFormat="1" ht="22.9" customHeight="1">
      <c r="B254" s="164"/>
      <c r="C254" s="165"/>
      <c r="D254" s="166" t="s">
        <v>75</v>
      </c>
      <c r="E254" s="178" t="s">
        <v>163</v>
      </c>
      <c r="F254" s="178" t="s">
        <v>427</v>
      </c>
      <c r="G254" s="165"/>
      <c r="H254" s="165"/>
      <c r="I254" s="168"/>
      <c r="J254" s="179">
        <f>BK254</f>
        <v>0</v>
      </c>
      <c r="K254" s="165"/>
      <c r="L254" s="170"/>
      <c r="M254" s="171"/>
      <c r="N254" s="172"/>
      <c r="O254" s="172"/>
      <c r="P254" s="173">
        <f>SUM(P255:P283)</f>
        <v>0</v>
      </c>
      <c r="Q254" s="172"/>
      <c r="R254" s="173">
        <f>SUM(R255:R283)</f>
        <v>19.430676420000001</v>
      </c>
      <c r="S254" s="172"/>
      <c r="T254" s="174">
        <f>SUM(T255:T283)</f>
        <v>0</v>
      </c>
      <c r="AR254" s="175" t="s">
        <v>83</v>
      </c>
      <c r="AT254" s="176" t="s">
        <v>75</v>
      </c>
      <c r="AU254" s="176" t="s">
        <v>83</v>
      </c>
      <c r="AY254" s="175" t="s">
        <v>156</v>
      </c>
      <c r="BK254" s="177">
        <f>SUM(BK255:BK283)</f>
        <v>0</v>
      </c>
    </row>
    <row r="255" spans="1:65" s="2" customFormat="1" ht="21.75" customHeight="1">
      <c r="A255" s="34"/>
      <c r="B255" s="35"/>
      <c r="C255" s="180" t="s">
        <v>428</v>
      </c>
      <c r="D255" s="180" t="s">
        <v>158</v>
      </c>
      <c r="E255" s="181" t="s">
        <v>429</v>
      </c>
      <c r="F255" s="182" t="s">
        <v>430</v>
      </c>
      <c r="G255" s="183" t="s">
        <v>161</v>
      </c>
      <c r="H255" s="184">
        <v>16</v>
      </c>
      <c r="I255" s="185"/>
      <c r="J255" s="186">
        <f>ROUND(I255*H255,2)</f>
        <v>0</v>
      </c>
      <c r="K255" s="182" t="s">
        <v>162</v>
      </c>
      <c r="L255" s="39"/>
      <c r="M255" s="187" t="s">
        <v>19</v>
      </c>
      <c r="N255" s="188" t="s">
        <v>47</v>
      </c>
      <c r="O255" s="64"/>
      <c r="P255" s="189">
        <f>O255*H255</f>
        <v>0</v>
      </c>
      <c r="Q255" s="189">
        <v>0.18051</v>
      </c>
      <c r="R255" s="189">
        <f>Q255*H255</f>
        <v>2.8881600000000001</v>
      </c>
      <c r="S255" s="189">
        <v>0</v>
      </c>
      <c r="T255" s="19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1" t="s">
        <v>163</v>
      </c>
      <c r="AT255" s="191" t="s">
        <v>158</v>
      </c>
      <c r="AU255" s="191" t="s">
        <v>85</v>
      </c>
      <c r="AY255" s="16" t="s">
        <v>156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6" t="s">
        <v>83</v>
      </c>
      <c r="BK255" s="192">
        <f>ROUND(I255*H255,2)</f>
        <v>0</v>
      </c>
      <c r="BL255" s="16" t="s">
        <v>163</v>
      </c>
      <c r="BM255" s="191" t="s">
        <v>431</v>
      </c>
    </row>
    <row r="256" spans="1:65" s="2" customFormat="1" ht="11.25">
      <c r="A256" s="34"/>
      <c r="B256" s="35"/>
      <c r="C256" s="36"/>
      <c r="D256" s="193" t="s">
        <v>165</v>
      </c>
      <c r="E256" s="36"/>
      <c r="F256" s="194" t="s">
        <v>432</v>
      </c>
      <c r="G256" s="36"/>
      <c r="H256" s="36"/>
      <c r="I256" s="195"/>
      <c r="J256" s="36"/>
      <c r="K256" s="36"/>
      <c r="L256" s="39"/>
      <c r="M256" s="196"/>
      <c r="N256" s="197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6" t="s">
        <v>165</v>
      </c>
      <c r="AU256" s="16" t="s">
        <v>85</v>
      </c>
    </row>
    <row r="257" spans="1:65" s="2" customFormat="1" ht="11.25">
      <c r="A257" s="34"/>
      <c r="B257" s="35"/>
      <c r="C257" s="36"/>
      <c r="D257" s="198" t="s">
        <v>167</v>
      </c>
      <c r="E257" s="36"/>
      <c r="F257" s="199" t="s">
        <v>433</v>
      </c>
      <c r="G257" s="36"/>
      <c r="H257" s="36"/>
      <c r="I257" s="195"/>
      <c r="J257" s="36"/>
      <c r="K257" s="36"/>
      <c r="L257" s="39"/>
      <c r="M257" s="196"/>
      <c r="N257" s="197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6" t="s">
        <v>167</v>
      </c>
      <c r="AU257" s="16" t="s">
        <v>85</v>
      </c>
    </row>
    <row r="258" spans="1:65" s="13" customFormat="1" ht="11.25">
      <c r="B258" s="200"/>
      <c r="C258" s="201"/>
      <c r="D258" s="193" t="s">
        <v>169</v>
      </c>
      <c r="E258" s="202" t="s">
        <v>19</v>
      </c>
      <c r="F258" s="203" t="s">
        <v>434</v>
      </c>
      <c r="G258" s="201"/>
      <c r="H258" s="204">
        <v>16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169</v>
      </c>
      <c r="AU258" s="210" t="s">
        <v>85</v>
      </c>
      <c r="AV258" s="13" t="s">
        <v>85</v>
      </c>
      <c r="AW258" s="13" t="s">
        <v>38</v>
      </c>
      <c r="AX258" s="13" t="s">
        <v>83</v>
      </c>
      <c r="AY258" s="210" t="s">
        <v>156</v>
      </c>
    </row>
    <row r="259" spans="1:65" s="2" customFormat="1" ht="16.5" customHeight="1">
      <c r="A259" s="34"/>
      <c r="B259" s="35"/>
      <c r="C259" s="180" t="s">
        <v>435</v>
      </c>
      <c r="D259" s="180" t="s">
        <v>158</v>
      </c>
      <c r="E259" s="181" t="s">
        <v>436</v>
      </c>
      <c r="F259" s="182" t="s">
        <v>437</v>
      </c>
      <c r="G259" s="183" t="s">
        <v>161</v>
      </c>
      <c r="H259" s="184">
        <v>64</v>
      </c>
      <c r="I259" s="185"/>
      <c r="J259" s="186">
        <f>ROUND(I259*H259,2)</f>
        <v>0</v>
      </c>
      <c r="K259" s="182" t="s">
        <v>162</v>
      </c>
      <c r="L259" s="39"/>
      <c r="M259" s="187" t="s">
        <v>19</v>
      </c>
      <c r="N259" s="188" t="s">
        <v>47</v>
      </c>
      <c r="O259" s="64"/>
      <c r="P259" s="189">
        <f>O259*H259</f>
        <v>0</v>
      </c>
      <c r="Q259" s="189">
        <v>2.256E-2</v>
      </c>
      <c r="R259" s="189">
        <f>Q259*H259</f>
        <v>1.44384</v>
      </c>
      <c r="S259" s="189">
        <v>0</v>
      </c>
      <c r="T259" s="19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1" t="s">
        <v>163</v>
      </c>
      <c r="AT259" s="191" t="s">
        <v>158</v>
      </c>
      <c r="AU259" s="191" t="s">
        <v>85</v>
      </c>
      <c r="AY259" s="16" t="s">
        <v>156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6" t="s">
        <v>83</v>
      </c>
      <c r="BK259" s="192">
        <f>ROUND(I259*H259,2)</f>
        <v>0</v>
      </c>
      <c r="BL259" s="16" t="s">
        <v>163</v>
      </c>
      <c r="BM259" s="191" t="s">
        <v>438</v>
      </c>
    </row>
    <row r="260" spans="1:65" s="2" customFormat="1" ht="19.5">
      <c r="A260" s="34"/>
      <c r="B260" s="35"/>
      <c r="C260" s="36"/>
      <c r="D260" s="193" t="s">
        <v>165</v>
      </c>
      <c r="E260" s="36"/>
      <c r="F260" s="194" t="s">
        <v>439</v>
      </c>
      <c r="G260" s="36"/>
      <c r="H260" s="36"/>
      <c r="I260" s="195"/>
      <c r="J260" s="36"/>
      <c r="K260" s="36"/>
      <c r="L260" s="39"/>
      <c r="M260" s="196"/>
      <c r="N260" s="197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6" t="s">
        <v>165</v>
      </c>
      <c r="AU260" s="16" t="s">
        <v>85</v>
      </c>
    </row>
    <row r="261" spans="1:65" s="2" customFormat="1" ht="11.25">
      <c r="A261" s="34"/>
      <c r="B261" s="35"/>
      <c r="C261" s="36"/>
      <c r="D261" s="198" t="s">
        <v>167</v>
      </c>
      <c r="E261" s="36"/>
      <c r="F261" s="199" t="s">
        <v>440</v>
      </c>
      <c r="G261" s="36"/>
      <c r="H261" s="36"/>
      <c r="I261" s="195"/>
      <c r="J261" s="36"/>
      <c r="K261" s="36"/>
      <c r="L261" s="39"/>
      <c r="M261" s="196"/>
      <c r="N261" s="197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6" t="s">
        <v>167</v>
      </c>
      <c r="AU261" s="16" t="s">
        <v>85</v>
      </c>
    </row>
    <row r="262" spans="1:65" s="13" customFormat="1" ht="11.25">
      <c r="B262" s="200"/>
      <c r="C262" s="201"/>
      <c r="D262" s="193" t="s">
        <v>169</v>
      </c>
      <c r="E262" s="202" t="s">
        <v>19</v>
      </c>
      <c r="F262" s="203" t="s">
        <v>441</v>
      </c>
      <c r="G262" s="201"/>
      <c r="H262" s="204">
        <v>64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169</v>
      </c>
      <c r="AU262" s="210" t="s">
        <v>85</v>
      </c>
      <c r="AV262" s="13" t="s">
        <v>85</v>
      </c>
      <c r="AW262" s="13" t="s">
        <v>38</v>
      </c>
      <c r="AX262" s="13" t="s">
        <v>83</v>
      </c>
      <c r="AY262" s="210" t="s">
        <v>156</v>
      </c>
    </row>
    <row r="263" spans="1:65" s="2" customFormat="1" ht="16.5" customHeight="1">
      <c r="A263" s="34"/>
      <c r="B263" s="35"/>
      <c r="C263" s="180" t="s">
        <v>442</v>
      </c>
      <c r="D263" s="180" t="s">
        <v>158</v>
      </c>
      <c r="E263" s="181" t="s">
        <v>443</v>
      </c>
      <c r="F263" s="182" t="s">
        <v>444</v>
      </c>
      <c r="G263" s="183" t="s">
        <v>195</v>
      </c>
      <c r="H263" s="184">
        <v>7.1859999999999999</v>
      </c>
      <c r="I263" s="185"/>
      <c r="J263" s="186">
        <f>ROUND(I263*H263,2)</f>
        <v>0</v>
      </c>
      <c r="K263" s="182" t="s">
        <v>162</v>
      </c>
      <c r="L263" s="39"/>
      <c r="M263" s="187" t="s">
        <v>19</v>
      </c>
      <c r="N263" s="188" t="s">
        <v>47</v>
      </c>
      <c r="O263" s="64"/>
      <c r="P263" s="189">
        <f>O263*H263</f>
        <v>0</v>
      </c>
      <c r="Q263" s="189">
        <v>1.8907700000000001</v>
      </c>
      <c r="R263" s="189">
        <f>Q263*H263</f>
        <v>13.587073220000001</v>
      </c>
      <c r="S263" s="189">
        <v>0</v>
      </c>
      <c r="T263" s="19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1" t="s">
        <v>163</v>
      </c>
      <c r="AT263" s="191" t="s">
        <v>158</v>
      </c>
      <c r="AU263" s="191" t="s">
        <v>85</v>
      </c>
      <c r="AY263" s="16" t="s">
        <v>156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6" t="s">
        <v>83</v>
      </c>
      <c r="BK263" s="192">
        <f>ROUND(I263*H263,2)</f>
        <v>0</v>
      </c>
      <c r="BL263" s="16" t="s">
        <v>163</v>
      </c>
      <c r="BM263" s="191" t="s">
        <v>445</v>
      </c>
    </row>
    <row r="264" spans="1:65" s="2" customFormat="1" ht="11.25">
      <c r="A264" s="34"/>
      <c r="B264" s="35"/>
      <c r="C264" s="36"/>
      <c r="D264" s="193" t="s">
        <v>165</v>
      </c>
      <c r="E264" s="36"/>
      <c r="F264" s="194" t="s">
        <v>446</v>
      </c>
      <c r="G264" s="36"/>
      <c r="H264" s="36"/>
      <c r="I264" s="195"/>
      <c r="J264" s="36"/>
      <c r="K264" s="36"/>
      <c r="L264" s="39"/>
      <c r="M264" s="196"/>
      <c r="N264" s="197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6" t="s">
        <v>165</v>
      </c>
      <c r="AU264" s="16" t="s">
        <v>85</v>
      </c>
    </row>
    <row r="265" spans="1:65" s="2" customFormat="1" ht="11.25">
      <c r="A265" s="34"/>
      <c r="B265" s="35"/>
      <c r="C265" s="36"/>
      <c r="D265" s="198" t="s">
        <v>167</v>
      </c>
      <c r="E265" s="36"/>
      <c r="F265" s="199" t="s">
        <v>447</v>
      </c>
      <c r="G265" s="36"/>
      <c r="H265" s="36"/>
      <c r="I265" s="195"/>
      <c r="J265" s="36"/>
      <c r="K265" s="36"/>
      <c r="L265" s="39"/>
      <c r="M265" s="196"/>
      <c r="N265" s="197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6" t="s">
        <v>167</v>
      </c>
      <c r="AU265" s="16" t="s">
        <v>85</v>
      </c>
    </row>
    <row r="266" spans="1:65" s="13" customFormat="1" ht="11.25">
      <c r="B266" s="200"/>
      <c r="C266" s="201"/>
      <c r="D266" s="193" t="s">
        <v>169</v>
      </c>
      <c r="E266" s="202" t="s">
        <v>19</v>
      </c>
      <c r="F266" s="203" t="s">
        <v>448</v>
      </c>
      <c r="G266" s="201"/>
      <c r="H266" s="204">
        <v>6.3280000000000003</v>
      </c>
      <c r="I266" s="205"/>
      <c r="J266" s="201"/>
      <c r="K266" s="201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169</v>
      </c>
      <c r="AU266" s="210" t="s">
        <v>85</v>
      </c>
      <c r="AV266" s="13" t="s">
        <v>85</v>
      </c>
      <c r="AW266" s="13" t="s">
        <v>38</v>
      </c>
      <c r="AX266" s="13" t="s">
        <v>76</v>
      </c>
      <c r="AY266" s="210" t="s">
        <v>156</v>
      </c>
    </row>
    <row r="267" spans="1:65" s="13" customFormat="1" ht="11.25">
      <c r="B267" s="200"/>
      <c r="C267" s="201"/>
      <c r="D267" s="193" t="s">
        <v>169</v>
      </c>
      <c r="E267" s="202" t="s">
        <v>19</v>
      </c>
      <c r="F267" s="203" t="s">
        <v>449</v>
      </c>
      <c r="G267" s="201"/>
      <c r="H267" s="204">
        <v>0.85799999999999998</v>
      </c>
      <c r="I267" s="205"/>
      <c r="J267" s="201"/>
      <c r="K267" s="201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169</v>
      </c>
      <c r="AU267" s="210" t="s">
        <v>85</v>
      </c>
      <c r="AV267" s="13" t="s">
        <v>85</v>
      </c>
      <c r="AW267" s="13" t="s">
        <v>38</v>
      </c>
      <c r="AX267" s="13" t="s">
        <v>76</v>
      </c>
      <c r="AY267" s="210" t="s">
        <v>156</v>
      </c>
    </row>
    <row r="268" spans="1:65" s="2" customFormat="1" ht="16.5" customHeight="1">
      <c r="A268" s="34"/>
      <c r="B268" s="35"/>
      <c r="C268" s="180" t="s">
        <v>450</v>
      </c>
      <c r="D268" s="180" t="s">
        <v>158</v>
      </c>
      <c r="E268" s="181" t="s">
        <v>451</v>
      </c>
      <c r="F268" s="182" t="s">
        <v>452</v>
      </c>
      <c r="G268" s="183" t="s">
        <v>195</v>
      </c>
      <c r="H268" s="184">
        <v>0.56699999999999995</v>
      </c>
      <c r="I268" s="185"/>
      <c r="J268" s="186">
        <f>ROUND(I268*H268,2)</f>
        <v>0</v>
      </c>
      <c r="K268" s="182" t="s">
        <v>162</v>
      </c>
      <c r="L268" s="39"/>
      <c r="M268" s="187" t="s">
        <v>19</v>
      </c>
      <c r="N268" s="188" t="s">
        <v>47</v>
      </c>
      <c r="O268" s="64"/>
      <c r="P268" s="189">
        <f>O268*H268</f>
        <v>0</v>
      </c>
      <c r="Q268" s="189">
        <v>2.4289999999999998</v>
      </c>
      <c r="R268" s="189">
        <f>Q268*H268</f>
        <v>1.3772429999999998</v>
      </c>
      <c r="S268" s="189">
        <v>0</v>
      </c>
      <c r="T268" s="19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1" t="s">
        <v>163</v>
      </c>
      <c r="AT268" s="191" t="s">
        <v>158</v>
      </c>
      <c r="AU268" s="191" t="s">
        <v>85</v>
      </c>
      <c r="AY268" s="16" t="s">
        <v>156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6" t="s">
        <v>83</v>
      </c>
      <c r="BK268" s="192">
        <f>ROUND(I268*H268,2)</f>
        <v>0</v>
      </c>
      <c r="BL268" s="16" t="s">
        <v>163</v>
      </c>
      <c r="BM268" s="191" t="s">
        <v>453</v>
      </c>
    </row>
    <row r="269" spans="1:65" s="2" customFormat="1" ht="19.5">
      <c r="A269" s="34"/>
      <c r="B269" s="35"/>
      <c r="C269" s="36"/>
      <c r="D269" s="193" t="s">
        <v>165</v>
      </c>
      <c r="E269" s="36"/>
      <c r="F269" s="194" t="s">
        <v>454</v>
      </c>
      <c r="G269" s="36"/>
      <c r="H269" s="36"/>
      <c r="I269" s="195"/>
      <c r="J269" s="36"/>
      <c r="K269" s="36"/>
      <c r="L269" s="39"/>
      <c r="M269" s="196"/>
      <c r="N269" s="197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6" t="s">
        <v>165</v>
      </c>
      <c r="AU269" s="16" t="s">
        <v>85</v>
      </c>
    </row>
    <row r="270" spans="1:65" s="2" customFormat="1" ht="11.25">
      <c r="A270" s="34"/>
      <c r="B270" s="35"/>
      <c r="C270" s="36"/>
      <c r="D270" s="198" t="s">
        <v>167</v>
      </c>
      <c r="E270" s="36"/>
      <c r="F270" s="199" t="s">
        <v>455</v>
      </c>
      <c r="G270" s="36"/>
      <c r="H270" s="36"/>
      <c r="I270" s="195"/>
      <c r="J270" s="36"/>
      <c r="K270" s="36"/>
      <c r="L270" s="39"/>
      <c r="M270" s="196"/>
      <c r="N270" s="197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6" t="s">
        <v>167</v>
      </c>
      <c r="AU270" s="16" t="s">
        <v>85</v>
      </c>
    </row>
    <row r="271" spans="1:65" s="13" customFormat="1" ht="11.25">
      <c r="B271" s="200"/>
      <c r="C271" s="201"/>
      <c r="D271" s="193" t="s">
        <v>169</v>
      </c>
      <c r="E271" s="202" t="s">
        <v>19</v>
      </c>
      <c r="F271" s="203" t="s">
        <v>456</v>
      </c>
      <c r="G271" s="201"/>
      <c r="H271" s="204">
        <v>0.56699999999999995</v>
      </c>
      <c r="I271" s="205"/>
      <c r="J271" s="201"/>
      <c r="K271" s="201"/>
      <c r="L271" s="206"/>
      <c r="M271" s="207"/>
      <c r="N271" s="208"/>
      <c r="O271" s="208"/>
      <c r="P271" s="208"/>
      <c r="Q271" s="208"/>
      <c r="R271" s="208"/>
      <c r="S271" s="208"/>
      <c r="T271" s="209"/>
      <c r="AT271" s="210" t="s">
        <v>169</v>
      </c>
      <c r="AU271" s="210" t="s">
        <v>85</v>
      </c>
      <c r="AV271" s="13" t="s">
        <v>85</v>
      </c>
      <c r="AW271" s="13" t="s">
        <v>38</v>
      </c>
      <c r="AX271" s="13" t="s">
        <v>83</v>
      </c>
      <c r="AY271" s="210" t="s">
        <v>156</v>
      </c>
    </row>
    <row r="272" spans="1:65" s="2" customFormat="1" ht="16.5" customHeight="1">
      <c r="A272" s="34"/>
      <c r="B272" s="35"/>
      <c r="C272" s="180" t="s">
        <v>457</v>
      </c>
      <c r="D272" s="180" t="s">
        <v>158</v>
      </c>
      <c r="E272" s="181" t="s">
        <v>458</v>
      </c>
      <c r="F272" s="182" t="s">
        <v>459</v>
      </c>
      <c r="G272" s="183" t="s">
        <v>195</v>
      </c>
      <c r="H272" s="184">
        <v>0.05</v>
      </c>
      <c r="I272" s="185"/>
      <c r="J272" s="186">
        <f>ROUND(I272*H272,2)</f>
        <v>0</v>
      </c>
      <c r="K272" s="182" t="s">
        <v>162</v>
      </c>
      <c r="L272" s="39"/>
      <c r="M272" s="187" t="s">
        <v>19</v>
      </c>
      <c r="N272" s="188" t="s">
        <v>47</v>
      </c>
      <c r="O272" s="64"/>
      <c r="P272" s="189">
        <f>O272*H272</f>
        <v>0</v>
      </c>
      <c r="Q272" s="189">
        <v>2.4289999999999998</v>
      </c>
      <c r="R272" s="189">
        <f>Q272*H272</f>
        <v>0.12145</v>
      </c>
      <c r="S272" s="189">
        <v>0</v>
      </c>
      <c r="T272" s="19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1" t="s">
        <v>163</v>
      </c>
      <c r="AT272" s="191" t="s">
        <v>158</v>
      </c>
      <c r="AU272" s="191" t="s">
        <v>85</v>
      </c>
      <c r="AY272" s="16" t="s">
        <v>156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6" t="s">
        <v>83</v>
      </c>
      <c r="BK272" s="192">
        <f>ROUND(I272*H272,2)</f>
        <v>0</v>
      </c>
      <c r="BL272" s="16" t="s">
        <v>163</v>
      </c>
      <c r="BM272" s="191" t="s">
        <v>460</v>
      </c>
    </row>
    <row r="273" spans="1:65" s="2" customFormat="1" ht="11.25">
      <c r="A273" s="34"/>
      <c r="B273" s="35"/>
      <c r="C273" s="36"/>
      <c r="D273" s="193" t="s">
        <v>165</v>
      </c>
      <c r="E273" s="36"/>
      <c r="F273" s="194" t="s">
        <v>461</v>
      </c>
      <c r="G273" s="36"/>
      <c r="H273" s="36"/>
      <c r="I273" s="195"/>
      <c r="J273" s="36"/>
      <c r="K273" s="36"/>
      <c r="L273" s="39"/>
      <c r="M273" s="196"/>
      <c r="N273" s="197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6" t="s">
        <v>165</v>
      </c>
      <c r="AU273" s="16" t="s">
        <v>85</v>
      </c>
    </row>
    <row r="274" spans="1:65" s="2" customFormat="1" ht="11.25">
      <c r="A274" s="34"/>
      <c r="B274" s="35"/>
      <c r="C274" s="36"/>
      <c r="D274" s="198" t="s">
        <v>167</v>
      </c>
      <c r="E274" s="36"/>
      <c r="F274" s="199" t="s">
        <v>462</v>
      </c>
      <c r="G274" s="36"/>
      <c r="H274" s="36"/>
      <c r="I274" s="195"/>
      <c r="J274" s="36"/>
      <c r="K274" s="36"/>
      <c r="L274" s="39"/>
      <c r="M274" s="196"/>
      <c r="N274" s="197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6" t="s">
        <v>167</v>
      </c>
      <c r="AU274" s="16" t="s">
        <v>85</v>
      </c>
    </row>
    <row r="275" spans="1:65" s="13" customFormat="1" ht="11.25">
      <c r="B275" s="200"/>
      <c r="C275" s="201"/>
      <c r="D275" s="193" t="s">
        <v>169</v>
      </c>
      <c r="E275" s="202" t="s">
        <v>19</v>
      </c>
      <c r="F275" s="203" t="s">
        <v>463</v>
      </c>
      <c r="G275" s="201"/>
      <c r="H275" s="204">
        <v>0.05</v>
      </c>
      <c r="I275" s="205"/>
      <c r="J275" s="201"/>
      <c r="K275" s="201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169</v>
      </c>
      <c r="AU275" s="210" t="s">
        <v>85</v>
      </c>
      <c r="AV275" s="13" t="s">
        <v>85</v>
      </c>
      <c r="AW275" s="13" t="s">
        <v>38</v>
      </c>
      <c r="AX275" s="13" t="s">
        <v>83</v>
      </c>
      <c r="AY275" s="210" t="s">
        <v>156</v>
      </c>
    </row>
    <row r="276" spans="1:65" s="2" customFormat="1" ht="16.5" customHeight="1">
      <c r="A276" s="34"/>
      <c r="B276" s="35"/>
      <c r="C276" s="180" t="s">
        <v>464</v>
      </c>
      <c r="D276" s="180" t="s">
        <v>158</v>
      </c>
      <c r="E276" s="181" t="s">
        <v>465</v>
      </c>
      <c r="F276" s="182" t="s">
        <v>466</v>
      </c>
      <c r="G276" s="183" t="s">
        <v>161</v>
      </c>
      <c r="H276" s="184">
        <v>1.335</v>
      </c>
      <c r="I276" s="185"/>
      <c r="J276" s="186">
        <f>ROUND(I276*H276,2)</f>
        <v>0</v>
      </c>
      <c r="K276" s="182" t="s">
        <v>162</v>
      </c>
      <c r="L276" s="39"/>
      <c r="M276" s="187" t="s">
        <v>19</v>
      </c>
      <c r="N276" s="188" t="s">
        <v>47</v>
      </c>
      <c r="O276" s="64"/>
      <c r="P276" s="189">
        <f>O276*H276</f>
        <v>0</v>
      </c>
      <c r="Q276" s="189">
        <v>6.3200000000000001E-3</v>
      </c>
      <c r="R276" s="189">
        <f>Q276*H276</f>
        <v>8.4372000000000006E-3</v>
      </c>
      <c r="S276" s="189">
        <v>0</v>
      </c>
      <c r="T276" s="190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1" t="s">
        <v>163</v>
      </c>
      <c r="AT276" s="191" t="s">
        <v>158</v>
      </c>
      <c r="AU276" s="191" t="s">
        <v>85</v>
      </c>
      <c r="AY276" s="16" t="s">
        <v>156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6" t="s">
        <v>83</v>
      </c>
      <c r="BK276" s="192">
        <f>ROUND(I276*H276,2)</f>
        <v>0</v>
      </c>
      <c r="BL276" s="16" t="s">
        <v>163</v>
      </c>
      <c r="BM276" s="191" t="s">
        <v>467</v>
      </c>
    </row>
    <row r="277" spans="1:65" s="2" customFormat="1" ht="11.25">
      <c r="A277" s="34"/>
      <c r="B277" s="35"/>
      <c r="C277" s="36"/>
      <c r="D277" s="193" t="s">
        <v>165</v>
      </c>
      <c r="E277" s="36"/>
      <c r="F277" s="194" t="s">
        <v>468</v>
      </c>
      <c r="G277" s="36"/>
      <c r="H277" s="36"/>
      <c r="I277" s="195"/>
      <c r="J277" s="36"/>
      <c r="K277" s="36"/>
      <c r="L277" s="39"/>
      <c r="M277" s="196"/>
      <c r="N277" s="197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6" t="s">
        <v>165</v>
      </c>
      <c r="AU277" s="16" t="s">
        <v>85</v>
      </c>
    </row>
    <row r="278" spans="1:65" s="2" customFormat="1" ht="11.25">
      <c r="A278" s="34"/>
      <c r="B278" s="35"/>
      <c r="C278" s="36"/>
      <c r="D278" s="198" t="s">
        <v>167</v>
      </c>
      <c r="E278" s="36"/>
      <c r="F278" s="199" t="s">
        <v>469</v>
      </c>
      <c r="G278" s="36"/>
      <c r="H278" s="36"/>
      <c r="I278" s="195"/>
      <c r="J278" s="36"/>
      <c r="K278" s="36"/>
      <c r="L278" s="39"/>
      <c r="M278" s="196"/>
      <c r="N278" s="197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6" t="s">
        <v>167</v>
      </c>
      <c r="AU278" s="16" t="s">
        <v>85</v>
      </c>
    </row>
    <row r="279" spans="1:65" s="13" customFormat="1" ht="11.25">
      <c r="B279" s="200"/>
      <c r="C279" s="201"/>
      <c r="D279" s="193" t="s">
        <v>169</v>
      </c>
      <c r="E279" s="202" t="s">
        <v>19</v>
      </c>
      <c r="F279" s="203" t="s">
        <v>470</v>
      </c>
      <c r="G279" s="201"/>
      <c r="H279" s="204">
        <v>1.335</v>
      </c>
      <c r="I279" s="205"/>
      <c r="J279" s="201"/>
      <c r="K279" s="201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169</v>
      </c>
      <c r="AU279" s="210" t="s">
        <v>85</v>
      </c>
      <c r="AV279" s="13" t="s">
        <v>85</v>
      </c>
      <c r="AW279" s="13" t="s">
        <v>38</v>
      </c>
      <c r="AX279" s="13" t="s">
        <v>83</v>
      </c>
      <c r="AY279" s="210" t="s">
        <v>156</v>
      </c>
    </row>
    <row r="280" spans="1:65" s="2" customFormat="1" ht="16.5" customHeight="1">
      <c r="A280" s="34"/>
      <c r="B280" s="35"/>
      <c r="C280" s="180" t="s">
        <v>471</v>
      </c>
      <c r="D280" s="180" t="s">
        <v>158</v>
      </c>
      <c r="E280" s="181" t="s">
        <v>472</v>
      </c>
      <c r="F280" s="182" t="s">
        <v>473</v>
      </c>
      <c r="G280" s="183" t="s">
        <v>161</v>
      </c>
      <c r="H280" s="184">
        <v>0.7</v>
      </c>
      <c r="I280" s="185"/>
      <c r="J280" s="186">
        <f>ROUND(I280*H280,2)</f>
        <v>0</v>
      </c>
      <c r="K280" s="182" t="s">
        <v>162</v>
      </c>
      <c r="L280" s="39"/>
      <c r="M280" s="187" t="s">
        <v>19</v>
      </c>
      <c r="N280" s="188" t="s">
        <v>47</v>
      </c>
      <c r="O280" s="64"/>
      <c r="P280" s="189">
        <f>O280*H280</f>
        <v>0</v>
      </c>
      <c r="Q280" s="189">
        <v>6.3899999999999998E-3</v>
      </c>
      <c r="R280" s="189">
        <f>Q280*H280</f>
        <v>4.4729999999999995E-3</v>
      </c>
      <c r="S280" s="189">
        <v>0</v>
      </c>
      <c r="T280" s="190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1" t="s">
        <v>163</v>
      </c>
      <c r="AT280" s="191" t="s">
        <v>158</v>
      </c>
      <c r="AU280" s="191" t="s">
        <v>85</v>
      </c>
      <c r="AY280" s="16" t="s">
        <v>156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6" t="s">
        <v>83</v>
      </c>
      <c r="BK280" s="192">
        <f>ROUND(I280*H280,2)</f>
        <v>0</v>
      </c>
      <c r="BL280" s="16" t="s">
        <v>163</v>
      </c>
      <c r="BM280" s="191" t="s">
        <v>474</v>
      </c>
    </row>
    <row r="281" spans="1:65" s="2" customFormat="1" ht="11.25">
      <c r="A281" s="34"/>
      <c r="B281" s="35"/>
      <c r="C281" s="36"/>
      <c r="D281" s="193" t="s">
        <v>165</v>
      </c>
      <c r="E281" s="36"/>
      <c r="F281" s="194" t="s">
        <v>475</v>
      </c>
      <c r="G281" s="36"/>
      <c r="H281" s="36"/>
      <c r="I281" s="195"/>
      <c r="J281" s="36"/>
      <c r="K281" s="36"/>
      <c r="L281" s="39"/>
      <c r="M281" s="196"/>
      <c r="N281" s="197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6" t="s">
        <v>165</v>
      </c>
      <c r="AU281" s="16" t="s">
        <v>85</v>
      </c>
    </row>
    <row r="282" spans="1:65" s="2" customFormat="1" ht="11.25">
      <c r="A282" s="34"/>
      <c r="B282" s="35"/>
      <c r="C282" s="36"/>
      <c r="D282" s="198" t="s">
        <v>167</v>
      </c>
      <c r="E282" s="36"/>
      <c r="F282" s="199" t="s">
        <v>476</v>
      </c>
      <c r="G282" s="36"/>
      <c r="H282" s="36"/>
      <c r="I282" s="195"/>
      <c r="J282" s="36"/>
      <c r="K282" s="36"/>
      <c r="L282" s="39"/>
      <c r="M282" s="196"/>
      <c r="N282" s="197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6" t="s">
        <v>167</v>
      </c>
      <c r="AU282" s="16" t="s">
        <v>85</v>
      </c>
    </row>
    <row r="283" spans="1:65" s="13" customFormat="1" ht="11.25">
      <c r="B283" s="200"/>
      <c r="C283" s="201"/>
      <c r="D283" s="193" t="s">
        <v>169</v>
      </c>
      <c r="E283" s="202" t="s">
        <v>19</v>
      </c>
      <c r="F283" s="203" t="s">
        <v>477</v>
      </c>
      <c r="G283" s="201"/>
      <c r="H283" s="204">
        <v>0.7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169</v>
      </c>
      <c r="AU283" s="210" t="s">
        <v>85</v>
      </c>
      <c r="AV283" s="13" t="s">
        <v>85</v>
      </c>
      <c r="AW283" s="13" t="s">
        <v>38</v>
      </c>
      <c r="AX283" s="13" t="s">
        <v>83</v>
      </c>
      <c r="AY283" s="210" t="s">
        <v>156</v>
      </c>
    </row>
    <row r="284" spans="1:65" s="12" customFormat="1" ht="22.9" customHeight="1">
      <c r="B284" s="164"/>
      <c r="C284" s="165"/>
      <c r="D284" s="166" t="s">
        <v>75</v>
      </c>
      <c r="E284" s="178" t="s">
        <v>192</v>
      </c>
      <c r="F284" s="178" t="s">
        <v>478</v>
      </c>
      <c r="G284" s="165"/>
      <c r="H284" s="165"/>
      <c r="I284" s="168"/>
      <c r="J284" s="179">
        <f>BK284</f>
        <v>0</v>
      </c>
      <c r="K284" s="165"/>
      <c r="L284" s="170"/>
      <c r="M284" s="171"/>
      <c r="N284" s="172"/>
      <c r="O284" s="172"/>
      <c r="P284" s="173">
        <f>SUM(P285:P291)</f>
        <v>0</v>
      </c>
      <c r="Q284" s="172"/>
      <c r="R284" s="173">
        <f>SUM(R285:R291)</f>
        <v>2.8311999999999999</v>
      </c>
      <c r="S284" s="172"/>
      <c r="T284" s="174">
        <f>SUM(T285:T291)</f>
        <v>0</v>
      </c>
      <c r="AR284" s="175" t="s">
        <v>83</v>
      </c>
      <c r="AT284" s="176" t="s">
        <v>75</v>
      </c>
      <c r="AU284" s="176" t="s">
        <v>83</v>
      </c>
      <c r="AY284" s="175" t="s">
        <v>156</v>
      </c>
      <c r="BK284" s="177">
        <f>SUM(BK285:BK291)</f>
        <v>0</v>
      </c>
    </row>
    <row r="285" spans="1:65" s="2" customFormat="1" ht="16.5" customHeight="1">
      <c r="A285" s="34"/>
      <c r="B285" s="35"/>
      <c r="C285" s="180" t="s">
        <v>479</v>
      </c>
      <c r="D285" s="180" t="s">
        <v>158</v>
      </c>
      <c r="E285" s="181" t="s">
        <v>480</v>
      </c>
      <c r="F285" s="182" t="s">
        <v>481</v>
      </c>
      <c r="G285" s="183" t="s">
        <v>161</v>
      </c>
      <c r="H285" s="184">
        <v>16</v>
      </c>
      <c r="I285" s="185"/>
      <c r="J285" s="186">
        <f>ROUND(I285*H285,2)</f>
        <v>0</v>
      </c>
      <c r="K285" s="182" t="s">
        <v>162</v>
      </c>
      <c r="L285" s="39"/>
      <c r="M285" s="187" t="s">
        <v>19</v>
      </c>
      <c r="N285" s="188" t="s">
        <v>47</v>
      </c>
      <c r="O285" s="64"/>
      <c r="P285" s="189">
        <f>O285*H285</f>
        <v>0</v>
      </c>
      <c r="Q285" s="189">
        <v>8.4250000000000005E-2</v>
      </c>
      <c r="R285" s="189">
        <f>Q285*H285</f>
        <v>1.3480000000000001</v>
      </c>
      <c r="S285" s="189">
        <v>0</v>
      </c>
      <c r="T285" s="190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1" t="s">
        <v>163</v>
      </c>
      <c r="AT285" s="191" t="s">
        <v>158</v>
      </c>
      <c r="AU285" s="191" t="s">
        <v>85</v>
      </c>
      <c r="AY285" s="16" t="s">
        <v>156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6" t="s">
        <v>83</v>
      </c>
      <c r="BK285" s="192">
        <f>ROUND(I285*H285,2)</f>
        <v>0</v>
      </c>
      <c r="BL285" s="16" t="s">
        <v>163</v>
      </c>
      <c r="BM285" s="191" t="s">
        <v>482</v>
      </c>
    </row>
    <row r="286" spans="1:65" s="2" customFormat="1" ht="29.25">
      <c r="A286" s="34"/>
      <c r="B286" s="35"/>
      <c r="C286" s="36"/>
      <c r="D286" s="193" t="s">
        <v>165</v>
      </c>
      <c r="E286" s="36"/>
      <c r="F286" s="194" t="s">
        <v>483</v>
      </c>
      <c r="G286" s="36"/>
      <c r="H286" s="36"/>
      <c r="I286" s="195"/>
      <c r="J286" s="36"/>
      <c r="K286" s="36"/>
      <c r="L286" s="39"/>
      <c r="M286" s="196"/>
      <c r="N286" s="197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6" t="s">
        <v>165</v>
      </c>
      <c r="AU286" s="16" t="s">
        <v>85</v>
      </c>
    </row>
    <row r="287" spans="1:65" s="2" customFormat="1" ht="11.25">
      <c r="A287" s="34"/>
      <c r="B287" s="35"/>
      <c r="C287" s="36"/>
      <c r="D287" s="198" t="s">
        <v>167</v>
      </c>
      <c r="E287" s="36"/>
      <c r="F287" s="199" t="s">
        <v>484</v>
      </c>
      <c r="G287" s="36"/>
      <c r="H287" s="36"/>
      <c r="I287" s="195"/>
      <c r="J287" s="36"/>
      <c r="K287" s="36"/>
      <c r="L287" s="39"/>
      <c r="M287" s="196"/>
      <c r="N287" s="197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6" t="s">
        <v>167</v>
      </c>
      <c r="AU287" s="16" t="s">
        <v>85</v>
      </c>
    </row>
    <row r="288" spans="1:65" s="13" customFormat="1" ht="11.25">
      <c r="B288" s="200"/>
      <c r="C288" s="201"/>
      <c r="D288" s="193" t="s">
        <v>169</v>
      </c>
      <c r="E288" s="202" t="s">
        <v>19</v>
      </c>
      <c r="F288" s="203" t="s">
        <v>434</v>
      </c>
      <c r="G288" s="201"/>
      <c r="H288" s="204">
        <v>16</v>
      </c>
      <c r="I288" s="205"/>
      <c r="J288" s="201"/>
      <c r="K288" s="201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169</v>
      </c>
      <c r="AU288" s="210" t="s">
        <v>85</v>
      </c>
      <c r="AV288" s="13" t="s">
        <v>85</v>
      </c>
      <c r="AW288" s="13" t="s">
        <v>38</v>
      </c>
      <c r="AX288" s="13" t="s">
        <v>83</v>
      </c>
      <c r="AY288" s="210" t="s">
        <v>156</v>
      </c>
    </row>
    <row r="289" spans="1:65" s="2" customFormat="1" ht="16.5" customHeight="1">
      <c r="A289" s="34"/>
      <c r="B289" s="35"/>
      <c r="C289" s="211" t="s">
        <v>485</v>
      </c>
      <c r="D289" s="211" t="s">
        <v>336</v>
      </c>
      <c r="E289" s="212" t="s">
        <v>486</v>
      </c>
      <c r="F289" s="213" t="s">
        <v>487</v>
      </c>
      <c r="G289" s="214" t="s">
        <v>161</v>
      </c>
      <c r="H289" s="215">
        <v>16.48</v>
      </c>
      <c r="I289" s="216"/>
      <c r="J289" s="217">
        <f>ROUND(I289*H289,2)</f>
        <v>0</v>
      </c>
      <c r="K289" s="213" t="s">
        <v>162</v>
      </c>
      <c r="L289" s="218"/>
      <c r="M289" s="219" t="s">
        <v>19</v>
      </c>
      <c r="N289" s="220" t="s">
        <v>47</v>
      </c>
      <c r="O289" s="64"/>
      <c r="P289" s="189">
        <f>O289*H289</f>
        <v>0</v>
      </c>
      <c r="Q289" s="189">
        <v>0.09</v>
      </c>
      <c r="R289" s="189">
        <f>Q289*H289</f>
        <v>1.4832000000000001</v>
      </c>
      <c r="S289" s="189">
        <v>0</v>
      </c>
      <c r="T289" s="190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1" t="s">
        <v>214</v>
      </c>
      <c r="AT289" s="191" t="s">
        <v>336</v>
      </c>
      <c r="AU289" s="191" t="s">
        <v>85</v>
      </c>
      <c r="AY289" s="16" t="s">
        <v>156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6" t="s">
        <v>83</v>
      </c>
      <c r="BK289" s="192">
        <f>ROUND(I289*H289,2)</f>
        <v>0</v>
      </c>
      <c r="BL289" s="16" t="s">
        <v>163</v>
      </c>
      <c r="BM289" s="191" t="s">
        <v>488</v>
      </c>
    </row>
    <row r="290" spans="1:65" s="2" customFormat="1" ht="11.25">
      <c r="A290" s="34"/>
      <c r="B290" s="35"/>
      <c r="C290" s="36"/>
      <c r="D290" s="193" t="s">
        <v>165</v>
      </c>
      <c r="E290" s="36"/>
      <c r="F290" s="194" t="s">
        <v>487</v>
      </c>
      <c r="G290" s="36"/>
      <c r="H290" s="36"/>
      <c r="I290" s="195"/>
      <c r="J290" s="36"/>
      <c r="K290" s="36"/>
      <c r="L290" s="39"/>
      <c r="M290" s="196"/>
      <c r="N290" s="197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6" t="s">
        <v>165</v>
      </c>
      <c r="AU290" s="16" t="s">
        <v>85</v>
      </c>
    </row>
    <row r="291" spans="1:65" s="13" customFormat="1" ht="11.25">
      <c r="B291" s="200"/>
      <c r="C291" s="201"/>
      <c r="D291" s="193" t="s">
        <v>169</v>
      </c>
      <c r="E291" s="202" t="s">
        <v>19</v>
      </c>
      <c r="F291" s="203" t="s">
        <v>489</v>
      </c>
      <c r="G291" s="201"/>
      <c r="H291" s="204">
        <v>16.48</v>
      </c>
      <c r="I291" s="205"/>
      <c r="J291" s="201"/>
      <c r="K291" s="201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169</v>
      </c>
      <c r="AU291" s="210" t="s">
        <v>85</v>
      </c>
      <c r="AV291" s="13" t="s">
        <v>85</v>
      </c>
      <c r="AW291" s="13" t="s">
        <v>38</v>
      </c>
      <c r="AX291" s="13" t="s">
        <v>83</v>
      </c>
      <c r="AY291" s="210" t="s">
        <v>156</v>
      </c>
    </row>
    <row r="292" spans="1:65" s="12" customFormat="1" ht="22.9" customHeight="1">
      <c r="B292" s="164"/>
      <c r="C292" s="165"/>
      <c r="D292" s="166" t="s">
        <v>75</v>
      </c>
      <c r="E292" s="178" t="s">
        <v>214</v>
      </c>
      <c r="F292" s="178" t="s">
        <v>490</v>
      </c>
      <c r="G292" s="165"/>
      <c r="H292" s="165"/>
      <c r="I292" s="168"/>
      <c r="J292" s="179">
        <f>BK292</f>
        <v>0</v>
      </c>
      <c r="K292" s="165"/>
      <c r="L292" s="170"/>
      <c r="M292" s="171"/>
      <c r="N292" s="172"/>
      <c r="O292" s="172"/>
      <c r="P292" s="173">
        <f>SUM(P293:P448)</f>
        <v>0</v>
      </c>
      <c r="Q292" s="172"/>
      <c r="R292" s="173">
        <f>SUM(R293:R448)</f>
        <v>34.928938850000009</v>
      </c>
      <c r="S292" s="172"/>
      <c r="T292" s="174">
        <f>SUM(T293:T448)</f>
        <v>0</v>
      </c>
      <c r="AR292" s="175" t="s">
        <v>83</v>
      </c>
      <c r="AT292" s="176" t="s">
        <v>75</v>
      </c>
      <c r="AU292" s="176" t="s">
        <v>83</v>
      </c>
      <c r="AY292" s="175" t="s">
        <v>156</v>
      </c>
      <c r="BK292" s="177">
        <f>SUM(BK293:BK448)</f>
        <v>0</v>
      </c>
    </row>
    <row r="293" spans="1:65" s="2" customFormat="1" ht="21.75" customHeight="1">
      <c r="A293" s="34"/>
      <c r="B293" s="35"/>
      <c r="C293" s="180" t="s">
        <v>491</v>
      </c>
      <c r="D293" s="180" t="s">
        <v>158</v>
      </c>
      <c r="E293" s="181" t="s">
        <v>492</v>
      </c>
      <c r="F293" s="182" t="s">
        <v>493</v>
      </c>
      <c r="G293" s="183" t="s">
        <v>180</v>
      </c>
      <c r="H293" s="184">
        <v>2.5</v>
      </c>
      <c r="I293" s="185"/>
      <c r="J293" s="186">
        <f>ROUND(I293*H293,2)</f>
        <v>0</v>
      </c>
      <c r="K293" s="182" t="s">
        <v>162</v>
      </c>
      <c r="L293" s="39"/>
      <c r="M293" s="187" t="s">
        <v>19</v>
      </c>
      <c r="N293" s="188" t="s">
        <v>47</v>
      </c>
      <c r="O293" s="64"/>
      <c r="P293" s="189">
        <f>O293*H293</f>
        <v>0</v>
      </c>
      <c r="Q293" s="189">
        <v>8.0000000000000007E-5</v>
      </c>
      <c r="R293" s="189">
        <f>Q293*H293</f>
        <v>2.0000000000000001E-4</v>
      </c>
      <c r="S293" s="189">
        <v>0</v>
      </c>
      <c r="T293" s="190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1" t="s">
        <v>163</v>
      </c>
      <c r="AT293" s="191" t="s">
        <v>158</v>
      </c>
      <c r="AU293" s="191" t="s">
        <v>85</v>
      </c>
      <c r="AY293" s="16" t="s">
        <v>156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6" t="s">
        <v>83</v>
      </c>
      <c r="BK293" s="192">
        <f>ROUND(I293*H293,2)</f>
        <v>0</v>
      </c>
      <c r="BL293" s="16" t="s">
        <v>163</v>
      </c>
      <c r="BM293" s="191" t="s">
        <v>494</v>
      </c>
    </row>
    <row r="294" spans="1:65" s="2" customFormat="1" ht="11.25">
      <c r="A294" s="34"/>
      <c r="B294" s="35"/>
      <c r="C294" s="36"/>
      <c r="D294" s="193" t="s">
        <v>165</v>
      </c>
      <c r="E294" s="36"/>
      <c r="F294" s="194" t="s">
        <v>495</v>
      </c>
      <c r="G294" s="36"/>
      <c r="H294" s="36"/>
      <c r="I294" s="195"/>
      <c r="J294" s="36"/>
      <c r="K294" s="36"/>
      <c r="L294" s="39"/>
      <c r="M294" s="196"/>
      <c r="N294" s="197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6" t="s">
        <v>165</v>
      </c>
      <c r="AU294" s="16" t="s">
        <v>85</v>
      </c>
    </row>
    <row r="295" spans="1:65" s="2" customFormat="1" ht="11.25">
      <c r="A295" s="34"/>
      <c r="B295" s="35"/>
      <c r="C295" s="36"/>
      <c r="D295" s="198" t="s">
        <v>167</v>
      </c>
      <c r="E295" s="36"/>
      <c r="F295" s="199" t="s">
        <v>496</v>
      </c>
      <c r="G295" s="36"/>
      <c r="H295" s="36"/>
      <c r="I295" s="195"/>
      <c r="J295" s="36"/>
      <c r="K295" s="36"/>
      <c r="L295" s="39"/>
      <c r="M295" s="196"/>
      <c r="N295" s="197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6" t="s">
        <v>167</v>
      </c>
      <c r="AU295" s="16" t="s">
        <v>85</v>
      </c>
    </row>
    <row r="296" spans="1:65" s="13" customFormat="1" ht="11.25">
      <c r="B296" s="200"/>
      <c r="C296" s="201"/>
      <c r="D296" s="193" t="s">
        <v>169</v>
      </c>
      <c r="E296" s="202" t="s">
        <v>19</v>
      </c>
      <c r="F296" s="203" t="s">
        <v>497</v>
      </c>
      <c r="G296" s="201"/>
      <c r="H296" s="204">
        <v>2.5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169</v>
      </c>
      <c r="AU296" s="210" t="s">
        <v>85</v>
      </c>
      <c r="AV296" s="13" t="s">
        <v>85</v>
      </c>
      <c r="AW296" s="13" t="s">
        <v>38</v>
      </c>
      <c r="AX296" s="13" t="s">
        <v>83</v>
      </c>
      <c r="AY296" s="210" t="s">
        <v>156</v>
      </c>
    </row>
    <row r="297" spans="1:65" s="2" customFormat="1" ht="16.5" customHeight="1">
      <c r="A297" s="34"/>
      <c r="B297" s="35"/>
      <c r="C297" s="211" t="s">
        <v>498</v>
      </c>
      <c r="D297" s="211" t="s">
        <v>336</v>
      </c>
      <c r="E297" s="212" t="s">
        <v>499</v>
      </c>
      <c r="F297" s="213" t="s">
        <v>500</v>
      </c>
      <c r="G297" s="214" t="s">
        <v>180</v>
      </c>
      <c r="H297" s="215">
        <v>2.5</v>
      </c>
      <c r="I297" s="216"/>
      <c r="J297" s="217">
        <f>ROUND(I297*H297,2)</f>
        <v>0</v>
      </c>
      <c r="K297" s="213" t="s">
        <v>162</v>
      </c>
      <c r="L297" s="218"/>
      <c r="M297" s="219" t="s">
        <v>19</v>
      </c>
      <c r="N297" s="220" t="s">
        <v>47</v>
      </c>
      <c r="O297" s="64"/>
      <c r="P297" s="189">
        <f>O297*H297</f>
        <v>0</v>
      </c>
      <c r="Q297" s="189">
        <v>0.1</v>
      </c>
      <c r="R297" s="189">
        <f>Q297*H297</f>
        <v>0.25</v>
      </c>
      <c r="S297" s="189">
        <v>0</v>
      </c>
      <c r="T297" s="19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1" t="s">
        <v>214</v>
      </c>
      <c r="AT297" s="191" t="s">
        <v>336</v>
      </c>
      <c r="AU297" s="191" t="s">
        <v>85</v>
      </c>
      <c r="AY297" s="16" t="s">
        <v>156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6" t="s">
        <v>83</v>
      </c>
      <c r="BK297" s="192">
        <f>ROUND(I297*H297,2)</f>
        <v>0</v>
      </c>
      <c r="BL297" s="16" t="s">
        <v>163</v>
      </c>
      <c r="BM297" s="191" t="s">
        <v>501</v>
      </c>
    </row>
    <row r="298" spans="1:65" s="2" customFormat="1" ht="11.25">
      <c r="A298" s="34"/>
      <c r="B298" s="35"/>
      <c r="C298" s="36"/>
      <c r="D298" s="193" t="s">
        <v>165</v>
      </c>
      <c r="E298" s="36"/>
      <c r="F298" s="194" t="s">
        <v>500</v>
      </c>
      <c r="G298" s="36"/>
      <c r="H298" s="36"/>
      <c r="I298" s="195"/>
      <c r="J298" s="36"/>
      <c r="K298" s="36"/>
      <c r="L298" s="39"/>
      <c r="M298" s="196"/>
      <c r="N298" s="197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6" t="s">
        <v>165</v>
      </c>
      <c r="AU298" s="16" t="s">
        <v>85</v>
      </c>
    </row>
    <row r="299" spans="1:65" s="2" customFormat="1" ht="16.5" customHeight="1">
      <c r="A299" s="34"/>
      <c r="B299" s="35"/>
      <c r="C299" s="180" t="s">
        <v>502</v>
      </c>
      <c r="D299" s="180" t="s">
        <v>158</v>
      </c>
      <c r="E299" s="181" t="s">
        <v>503</v>
      </c>
      <c r="F299" s="182" t="s">
        <v>504</v>
      </c>
      <c r="G299" s="183" t="s">
        <v>417</v>
      </c>
      <c r="H299" s="184">
        <v>2</v>
      </c>
      <c r="I299" s="185"/>
      <c r="J299" s="186">
        <f>ROUND(I299*H299,2)</f>
        <v>0</v>
      </c>
      <c r="K299" s="182" t="s">
        <v>162</v>
      </c>
      <c r="L299" s="39"/>
      <c r="M299" s="187" t="s">
        <v>19</v>
      </c>
      <c r="N299" s="188" t="s">
        <v>47</v>
      </c>
      <c r="O299" s="64"/>
      <c r="P299" s="189">
        <f>O299*H299</f>
        <v>0</v>
      </c>
      <c r="Q299" s="189">
        <v>9.0000000000000006E-5</v>
      </c>
      <c r="R299" s="189">
        <f>Q299*H299</f>
        <v>1.8000000000000001E-4</v>
      </c>
      <c r="S299" s="189">
        <v>0</v>
      </c>
      <c r="T299" s="190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1" t="s">
        <v>163</v>
      </c>
      <c r="AT299" s="191" t="s">
        <v>158</v>
      </c>
      <c r="AU299" s="191" t="s">
        <v>85</v>
      </c>
      <c r="AY299" s="16" t="s">
        <v>156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6" t="s">
        <v>83</v>
      </c>
      <c r="BK299" s="192">
        <f>ROUND(I299*H299,2)</f>
        <v>0</v>
      </c>
      <c r="BL299" s="16" t="s">
        <v>163</v>
      </c>
      <c r="BM299" s="191" t="s">
        <v>505</v>
      </c>
    </row>
    <row r="300" spans="1:65" s="2" customFormat="1" ht="11.25">
      <c r="A300" s="34"/>
      <c r="B300" s="35"/>
      <c r="C300" s="36"/>
      <c r="D300" s="193" t="s">
        <v>165</v>
      </c>
      <c r="E300" s="36"/>
      <c r="F300" s="194" t="s">
        <v>506</v>
      </c>
      <c r="G300" s="36"/>
      <c r="H300" s="36"/>
      <c r="I300" s="195"/>
      <c r="J300" s="36"/>
      <c r="K300" s="36"/>
      <c r="L300" s="39"/>
      <c r="M300" s="196"/>
      <c r="N300" s="197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6" t="s">
        <v>165</v>
      </c>
      <c r="AU300" s="16" t="s">
        <v>85</v>
      </c>
    </row>
    <row r="301" spans="1:65" s="2" customFormat="1" ht="11.25">
      <c r="A301" s="34"/>
      <c r="B301" s="35"/>
      <c r="C301" s="36"/>
      <c r="D301" s="198" t="s">
        <v>167</v>
      </c>
      <c r="E301" s="36"/>
      <c r="F301" s="199" t="s">
        <v>507</v>
      </c>
      <c r="G301" s="36"/>
      <c r="H301" s="36"/>
      <c r="I301" s="195"/>
      <c r="J301" s="36"/>
      <c r="K301" s="36"/>
      <c r="L301" s="39"/>
      <c r="M301" s="196"/>
      <c r="N301" s="197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6" t="s">
        <v>167</v>
      </c>
      <c r="AU301" s="16" t="s">
        <v>85</v>
      </c>
    </row>
    <row r="302" spans="1:65" s="13" customFormat="1" ht="11.25">
      <c r="B302" s="200"/>
      <c r="C302" s="201"/>
      <c r="D302" s="193" t="s">
        <v>169</v>
      </c>
      <c r="E302" s="202" t="s">
        <v>19</v>
      </c>
      <c r="F302" s="203" t="s">
        <v>508</v>
      </c>
      <c r="G302" s="201"/>
      <c r="H302" s="204">
        <v>2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169</v>
      </c>
      <c r="AU302" s="210" t="s">
        <v>85</v>
      </c>
      <c r="AV302" s="13" t="s">
        <v>85</v>
      </c>
      <c r="AW302" s="13" t="s">
        <v>38</v>
      </c>
      <c r="AX302" s="13" t="s">
        <v>83</v>
      </c>
      <c r="AY302" s="210" t="s">
        <v>156</v>
      </c>
    </row>
    <row r="303" spans="1:65" s="2" customFormat="1" ht="24.2" customHeight="1">
      <c r="A303" s="34"/>
      <c r="B303" s="35"/>
      <c r="C303" s="211" t="s">
        <v>509</v>
      </c>
      <c r="D303" s="211" t="s">
        <v>336</v>
      </c>
      <c r="E303" s="212" t="s">
        <v>510</v>
      </c>
      <c r="F303" s="213" t="s">
        <v>511</v>
      </c>
      <c r="G303" s="214" t="s">
        <v>417</v>
      </c>
      <c r="H303" s="215">
        <v>2</v>
      </c>
      <c r="I303" s="216"/>
      <c r="J303" s="217">
        <f>ROUND(I303*H303,2)</f>
        <v>0</v>
      </c>
      <c r="K303" s="213" t="s">
        <v>19</v>
      </c>
      <c r="L303" s="218"/>
      <c r="M303" s="219" t="s">
        <v>19</v>
      </c>
      <c r="N303" s="220" t="s">
        <v>47</v>
      </c>
      <c r="O303" s="64"/>
      <c r="P303" s="189">
        <f>O303*H303</f>
        <v>0</v>
      </c>
      <c r="Q303" s="189">
        <v>1.6999999999999999E-3</v>
      </c>
      <c r="R303" s="189">
        <f>Q303*H303</f>
        <v>3.3999999999999998E-3</v>
      </c>
      <c r="S303" s="189">
        <v>0</v>
      </c>
      <c r="T303" s="190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1" t="s">
        <v>214</v>
      </c>
      <c r="AT303" s="191" t="s">
        <v>336</v>
      </c>
      <c r="AU303" s="191" t="s">
        <v>85</v>
      </c>
      <c r="AY303" s="16" t="s">
        <v>156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6" t="s">
        <v>83</v>
      </c>
      <c r="BK303" s="192">
        <f>ROUND(I303*H303,2)</f>
        <v>0</v>
      </c>
      <c r="BL303" s="16" t="s">
        <v>163</v>
      </c>
      <c r="BM303" s="191" t="s">
        <v>512</v>
      </c>
    </row>
    <row r="304" spans="1:65" s="2" customFormat="1" ht="11.25">
      <c r="A304" s="34"/>
      <c r="B304" s="35"/>
      <c r="C304" s="36"/>
      <c r="D304" s="193" t="s">
        <v>165</v>
      </c>
      <c r="E304" s="36"/>
      <c r="F304" s="194" t="s">
        <v>511</v>
      </c>
      <c r="G304" s="36"/>
      <c r="H304" s="36"/>
      <c r="I304" s="195"/>
      <c r="J304" s="36"/>
      <c r="K304" s="36"/>
      <c r="L304" s="39"/>
      <c r="M304" s="196"/>
      <c r="N304" s="197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6" t="s">
        <v>165</v>
      </c>
      <c r="AU304" s="16" t="s">
        <v>85</v>
      </c>
    </row>
    <row r="305" spans="1:65" s="2" customFormat="1" ht="16.5" customHeight="1">
      <c r="A305" s="34"/>
      <c r="B305" s="35"/>
      <c r="C305" s="180" t="s">
        <v>513</v>
      </c>
      <c r="D305" s="180" t="s">
        <v>158</v>
      </c>
      <c r="E305" s="181" t="s">
        <v>514</v>
      </c>
      <c r="F305" s="182" t="s">
        <v>515</v>
      </c>
      <c r="G305" s="183" t="s">
        <v>417</v>
      </c>
      <c r="H305" s="184">
        <v>2</v>
      </c>
      <c r="I305" s="185"/>
      <c r="J305" s="186">
        <f>ROUND(I305*H305,2)</f>
        <v>0</v>
      </c>
      <c r="K305" s="182" t="s">
        <v>162</v>
      </c>
      <c r="L305" s="39"/>
      <c r="M305" s="187" t="s">
        <v>19</v>
      </c>
      <c r="N305" s="188" t="s">
        <v>47</v>
      </c>
      <c r="O305" s="64"/>
      <c r="P305" s="189">
        <f>O305*H305</f>
        <v>0</v>
      </c>
      <c r="Q305" s="189">
        <v>0</v>
      </c>
      <c r="R305" s="189">
        <f>Q305*H305</f>
        <v>0</v>
      </c>
      <c r="S305" s="189">
        <v>0</v>
      </c>
      <c r="T305" s="190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1" t="s">
        <v>163</v>
      </c>
      <c r="AT305" s="191" t="s">
        <v>158</v>
      </c>
      <c r="AU305" s="191" t="s">
        <v>85</v>
      </c>
      <c r="AY305" s="16" t="s">
        <v>156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6" t="s">
        <v>83</v>
      </c>
      <c r="BK305" s="192">
        <f>ROUND(I305*H305,2)</f>
        <v>0</v>
      </c>
      <c r="BL305" s="16" t="s">
        <v>163</v>
      </c>
      <c r="BM305" s="191" t="s">
        <v>516</v>
      </c>
    </row>
    <row r="306" spans="1:65" s="2" customFormat="1" ht="19.5">
      <c r="A306" s="34"/>
      <c r="B306" s="35"/>
      <c r="C306" s="36"/>
      <c r="D306" s="193" t="s">
        <v>165</v>
      </c>
      <c r="E306" s="36"/>
      <c r="F306" s="194" t="s">
        <v>517</v>
      </c>
      <c r="G306" s="36"/>
      <c r="H306" s="36"/>
      <c r="I306" s="195"/>
      <c r="J306" s="36"/>
      <c r="K306" s="36"/>
      <c r="L306" s="39"/>
      <c r="M306" s="196"/>
      <c r="N306" s="197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6" t="s">
        <v>165</v>
      </c>
      <c r="AU306" s="16" t="s">
        <v>85</v>
      </c>
    </row>
    <row r="307" spans="1:65" s="2" customFormat="1" ht="11.25">
      <c r="A307" s="34"/>
      <c r="B307" s="35"/>
      <c r="C307" s="36"/>
      <c r="D307" s="198" t="s">
        <v>167</v>
      </c>
      <c r="E307" s="36"/>
      <c r="F307" s="199" t="s">
        <v>518</v>
      </c>
      <c r="G307" s="36"/>
      <c r="H307" s="36"/>
      <c r="I307" s="195"/>
      <c r="J307" s="36"/>
      <c r="K307" s="36"/>
      <c r="L307" s="39"/>
      <c r="M307" s="196"/>
      <c r="N307" s="197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6" t="s">
        <v>167</v>
      </c>
      <c r="AU307" s="16" t="s">
        <v>85</v>
      </c>
    </row>
    <row r="308" spans="1:65" s="13" customFormat="1" ht="11.25">
      <c r="B308" s="200"/>
      <c r="C308" s="201"/>
      <c r="D308" s="193" t="s">
        <v>169</v>
      </c>
      <c r="E308" s="202" t="s">
        <v>19</v>
      </c>
      <c r="F308" s="203" t="s">
        <v>519</v>
      </c>
      <c r="G308" s="201"/>
      <c r="H308" s="204">
        <v>2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169</v>
      </c>
      <c r="AU308" s="210" t="s">
        <v>85</v>
      </c>
      <c r="AV308" s="13" t="s">
        <v>85</v>
      </c>
      <c r="AW308" s="13" t="s">
        <v>38</v>
      </c>
      <c r="AX308" s="13" t="s">
        <v>83</v>
      </c>
      <c r="AY308" s="210" t="s">
        <v>156</v>
      </c>
    </row>
    <row r="309" spans="1:65" s="2" customFormat="1" ht="24.2" customHeight="1">
      <c r="A309" s="34"/>
      <c r="B309" s="35"/>
      <c r="C309" s="211" t="s">
        <v>520</v>
      </c>
      <c r="D309" s="211" t="s">
        <v>336</v>
      </c>
      <c r="E309" s="212" t="s">
        <v>521</v>
      </c>
      <c r="F309" s="213" t="s">
        <v>522</v>
      </c>
      <c r="G309" s="214" t="s">
        <v>417</v>
      </c>
      <c r="H309" s="215">
        <v>2</v>
      </c>
      <c r="I309" s="216"/>
      <c r="J309" s="217">
        <f>ROUND(I309*H309,2)</f>
        <v>0</v>
      </c>
      <c r="K309" s="213" t="s">
        <v>19</v>
      </c>
      <c r="L309" s="218"/>
      <c r="M309" s="219" t="s">
        <v>19</v>
      </c>
      <c r="N309" s="220" t="s">
        <v>47</v>
      </c>
      <c r="O309" s="64"/>
      <c r="P309" s="189">
        <f>O309*H309</f>
        <v>0</v>
      </c>
      <c r="Q309" s="189">
        <v>1.5800000000000002E-2</v>
      </c>
      <c r="R309" s="189">
        <f>Q309*H309</f>
        <v>3.1600000000000003E-2</v>
      </c>
      <c r="S309" s="189">
        <v>0</v>
      </c>
      <c r="T309" s="190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1" t="s">
        <v>214</v>
      </c>
      <c r="AT309" s="191" t="s">
        <v>336</v>
      </c>
      <c r="AU309" s="191" t="s">
        <v>85</v>
      </c>
      <c r="AY309" s="16" t="s">
        <v>156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6" t="s">
        <v>83</v>
      </c>
      <c r="BK309" s="192">
        <f>ROUND(I309*H309,2)</f>
        <v>0</v>
      </c>
      <c r="BL309" s="16" t="s">
        <v>163</v>
      </c>
      <c r="BM309" s="191" t="s">
        <v>523</v>
      </c>
    </row>
    <row r="310" spans="1:65" s="2" customFormat="1" ht="11.25">
      <c r="A310" s="34"/>
      <c r="B310" s="35"/>
      <c r="C310" s="36"/>
      <c r="D310" s="193" t="s">
        <v>165</v>
      </c>
      <c r="E310" s="36"/>
      <c r="F310" s="194" t="s">
        <v>522</v>
      </c>
      <c r="G310" s="36"/>
      <c r="H310" s="36"/>
      <c r="I310" s="195"/>
      <c r="J310" s="36"/>
      <c r="K310" s="36"/>
      <c r="L310" s="39"/>
      <c r="M310" s="196"/>
      <c r="N310" s="197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6" t="s">
        <v>165</v>
      </c>
      <c r="AU310" s="16" t="s">
        <v>85</v>
      </c>
    </row>
    <row r="311" spans="1:65" s="2" customFormat="1" ht="21.75" customHeight="1">
      <c r="A311" s="34"/>
      <c r="B311" s="35"/>
      <c r="C311" s="180" t="s">
        <v>524</v>
      </c>
      <c r="D311" s="180" t="s">
        <v>158</v>
      </c>
      <c r="E311" s="181" t="s">
        <v>525</v>
      </c>
      <c r="F311" s="182" t="s">
        <v>526</v>
      </c>
      <c r="G311" s="183" t="s">
        <v>180</v>
      </c>
      <c r="H311" s="184">
        <v>8</v>
      </c>
      <c r="I311" s="185"/>
      <c r="J311" s="186">
        <f>ROUND(I311*H311,2)</f>
        <v>0</v>
      </c>
      <c r="K311" s="182" t="s">
        <v>162</v>
      </c>
      <c r="L311" s="39"/>
      <c r="M311" s="187" t="s">
        <v>19</v>
      </c>
      <c r="N311" s="188" t="s">
        <v>47</v>
      </c>
      <c r="O311" s="64"/>
      <c r="P311" s="189">
        <f>O311*H311</f>
        <v>0</v>
      </c>
      <c r="Q311" s="189">
        <v>2.0000000000000002E-5</v>
      </c>
      <c r="R311" s="189">
        <f>Q311*H311</f>
        <v>1.6000000000000001E-4</v>
      </c>
      <c r="S311" s="189">
        <v>0</v>
      </c>
      <c r="T311" s="190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1" t="s">
        <v>163</v>
      </c>
      <c r="AT311" s="191" t="s">
        <v>158</v>
      </c>
      <c r="AU311" s="191" t="s">
        <v>85</v>
      </c>
      <c r="AY311" s="16" t="s">
        <v>156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6" t="s">
        <v>83</v>
      </c>
      <c r="BK311" s="192">
        <f>ROUND(I311*H311,2)</f>
        <v>0</v>
      </c>
      <c r="BL311" s="16" t="s">
        <v>163</v>
      </c>
      <c r="BM311" s="191" t="s">
        <v>527</v>
      </c>
    </row>
    <row r="312" spans="1:65" s="2" customFormat="1" ht="11.25">
      <c r="A312" s="34"/>
      <c r="B312" s="35"/>
      <c r="C312" s="36"/>
      <c r="D312" s="193" t="s">
        <v>165</v>
      </c>
      <c r="E312" s="36"/>
      <c r="F312" s="194" t="s">
        <v>528</v>
      </c>
      <c r="G312" s="36"/>
      <c r="H312" s="36"/>
      <c r="I312" s="195"/>
      <c r="J312" s="36"/>
      <c r="K312" s="36"/>
      <c r="L312" s="39"/>
      <c r="M312" s="196"/>
      <c r="N312" s="197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6" t="s">
        <v>165</v>
      </c>
      <c r="AU312" s="16" t="s">
        <v>85</v>
      </c>
    </row>
    <row r="313" spans="1:65" s="2" customFormat="1" ht="11.25">
      <c r="A313" s="34"/>
      <c r="B313" s="35"/>
      <c r="C313" s="36"/>
      <c r="D313" s="198" t="s">
        <v>167</v>
      </c>
      <c r="E313" s="36"/>
      <c r="F313" s="199" t="s">
        <v>529</v>
      </c>
      <c r="G313" s="36"/>
      <c r="H313" s="36"/>
      <c r="I313" s="195"/>
      <c r="J313" s="36"/>
      <c r="K313" s="36"/>
      <c r="L313" s="39"/>
      <c r="M313" s="196"/>
      <c r="N313" s="197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6" t="s">
        <v>167</v>
      </c>
      <c r="AU313" s="16" t="s">
        <v>85</v>
      </c>
    </row>
    <row r="314" spans="1:65" s="13" customFormat="1" ht="11.25">
      <c r="B314" s="200"/>
      <c r="C314" s="201"/>
      <c r="D314" s="193" t="s">
        <v>169</v>
      </c>
      <c r="E314" s="202" t="s">
        <v>19</v>
      </c>
      <c r="F314" s="203" t="s">
        <v>530</v>
      </c>
      <c r="G314" s="201"/>
      <c r="H314" s="204">
        <v>8</v>
      </c>
      <c r="I314" s="205"/>
      <c r="J314" s="201"/>
      <c r="K314" s="201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169</v>
      </c>
      <c r="AU314" s="210" t="s">
        <v>85</v>
      </c>
      <c r="AV314" s="13" t="s">
        <v>85</v>
      </c>
      <c r="AW314" s="13" t="s">
        <v>38</v>
      </c>
      <c r="AX314" s="13" t="s">
        <v>83</v>
      </c>
      <c r="AY314" s="210" t="s">
        <v>156</v>
      </c>
    </row>
    <row r="315" spans="1:65" s="2" customFormat="1" ht="16.5" customHeight="1">
      <c r="A315" s="34"/>
      <c r="B315" s="35"/>
      <c r="C315" s="211" t="s">
        <v>531</v>
      </c>
      <c r="D315" s="211" t="s">
        <v>336</v>
      </c>
      <c r="E315" s="212" t="s">
        <v>532</v>
      </c>
      <c r="F315" s="213" t="s">
        <v>533</v>
      </c>
      <c r="G315" s="214" t="s">
        <v>180</v>
      </c>
      <c r="H315" s="215">
        <v>8.24</v>
      </c>
      <c r="I315" s="216"/>
      <c r="J315" s="217">
        <f>ROUND(I315*H315,2)</f>
        <v>0</v>
      </c>
      <c r="K315" s="213" t="s">
        <v>162</v>
      </c>
      <c r="L315" s="218"/>
      <c r="M315" s="219" t="s">
        <v>19</v>
      </c>
      <c r="N315" s="220" t="s">
        <v>47</v>
      </c>
      <c r="O315" s="64"/>
      <c r="P315" s="189">
        <f>O315*H315</f>
        <v>0</v>
      </c>
      <c r="Q315" s="189">
        <v>1.205E-2</v>
      </c>
      <c r="R315" s="189">
        <f>Q315*H315</f>
        <v>9.9292000000000005E-2</v>
      </c>
      <c r="S315" s="189">
        <v>0</v>
      </c>
      <c r="T315" s="190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1" t="s">
        <v>214</v>
      </c>
      <c r="AT315" s="191" t="s">
        <v>336</v>
      </c>
      <c r="AU315" s="191" t="s">
        <v>85</v>
      </c>
      <c r="AY315" s="16" t="s">
        <v>156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6" t="s">
        <v>83</v>
      </c>
      <c r="BK315" s="192">
        <f>ROUND(I315*H315,2)</f>
        <v>0</v>
      </c>
      <c r="BL315" s="16" t="s">
        <v>163</v>
      </c>
      <c r="BM315" s="191" t="s">
        <v>534</v>
      </c>
    </row>
    <row r="316" spans="1:65" s="2" customFormat="1" ht="11.25">
      <c r="A316" s="34"/>
      <c r="B316" s="35"/>
      <c r="C316" s="36"/>
      <c r="D316" s="193" t="s">
        <v>165</v>
      </c>
      <c r="E316" s="36"/>
      <c r="F316" s="194" t="s">
        <v>533</v>
      </c>
      <c r="G316" s="36"/>
      <c r="H316" s="36"/>
      <c r="I316" s="195"/>
      <c r="J316" s="36"/>
      <c r="K316" s="36"/>
      <c r="L316" s="39"/>
      <c r="M316" s="196"/>
      <c r="N316" s="197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6" t="s">
        <v>165</v>
      </c>
      <c r="AU316" s="16" t="s">
        <v>85</v>
      </c>
    </row>
    <row r="317" spans="1:65" s="13" customFormat="1" ht="11.25">
      <c r="B317" s="200"/>
      <c r="C317" s="201"/>
      <c r="D317" s="193" t="s">
        <v>169</v>
      </c>
      <c r="E317" s="202" t="s">
        <v>19</v>
      </c>
      <c r="F317" s="203" t="s">
        <v>535</v>
      </c>
      <c r="G317" s="201"/>
      <c r="H317" s="204">
        <v>8.24</v>
      </c>
      <c r="I317" s="205"/>
      <c r="J317" s="201"/>
      <c r="K317" s="201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169</v>
      </c>
      <c r="AU317" s="210" t="s">
        <v>85</v>
      </c>
      <c r="AV317" s="13" t="s">
        <v>85</v>
      </c>
      <c r="AW317" s="13" t="s">
        <v>38</v>
      </c>
      <c r="AX317" s="13" t="s">
        <v>83</v>
      </c>
      <c r="AY317" s="210" t="s">
        <v>156</v>
      </c>
    </row>
    <row r="318" spans="1:65" s="2" customFormat="1" ht="21.75" customHeight="1">
      <c r="A318" s="34"/>
      <c r="B318" s="35"/>
      <c r="C318" s="180" t="s">
        <v>536</v>
      </c>
      <c r="D318" s="180" t="s">
        <v>158</v>
      </c>
      <c r="E318" s="181" t="s">
        <v>537</v>
      </c>
      <c r="F318" s="182" t="s">
        <v>538</v>
      </c>
      <c r="G318" s="183" t="s">
        <v>180</v>
      </c>
      <c r="H318" s="184">
        <v>29</v>
      </c>
      <c r="I318" s="185"/>
      <c r="J318" s="186">
        <f>ROUND(I318*H318,2)</f>
        <v>0</v>
      </c>
      <c r="K318" s="182" t="s">
        <v>162</v>
      </c>
      <c r="L318" s="39"/>
      <c r="M318" s="187" t="s">
        <v>19</v>
      </c>
      <c r="N318" s="188" t="s">
        <v>47</v>
      </c>
      <c r="O318" s="64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1" t="s">
        <v>163</v>
      </c>
      <c r="AT318" s="191" t="s">
        <v>158</v>
      </c>
      <c r="AU318" s="191" t="s">
        <v>85</v>
      </c>
      <c r="AY318" s="16" t="s">
        <v>156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6" t="s">
        <v>83</v>
      </c>
      <c r="BK318" s="192">
        <f>ROUND(I318*H318,2)</f>
        <v>0</v>
      </c>
      <c r="BL318" s="16" t="s">
        <v>163</v>
      </c>
      <c r="BM318" s="191" t="s">
        <v>539</v>
      </c>
    </row>
    <row r="319" spans="1:65" s="2" customFormat="1" ht="19.5">
      <c r="A319" s="34"/>
      <c r="B319" s="35"/>
      <c r="C319" s="36"/>
      <c r="D319" s="193" t="s">
        <v>165</v>
      </c>
      <c r="E319" s="36"/>
      <c r="F319" s="194" t="s">
        <v>540</v>
      </c>
      <c r="G319" s="36"/>
      <c r="H319" s="36"/>
      <c r="I319" s="195"/>
      <c r="J319" s="36"/>
      <c r="K319" s="36"/>
      <c r="L319" s="39"/>
      <c r="M319" s="196"/>
      <c r="N319" s="197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6" t="s">
        <v>165</v>
      </c>
      <c r="AU319" s="16" t="s">
        <v>85</v>
      </c>
    </row>
    <row r="320" spans="1:65" s="2" customFormat="1" ht="11.25">
      <c r="A320" s="34"/>
      <c r="B320" s="35"/>
      <c r="C320" s="36"/>
      <c r="D320" s="198" t="s">
        <v>167</v>
      </c>
      <c r="E320" s="36"/>
      <c r="F320" s="199" t="s">
        <v>541</v>
      </c>
      <c r="G320" s="36"/>
      <c r="H320" s="36"/>
      <c r="I320" s="195"/>
      <c r="J320" s="36"/>
      <c r="K320" s="36"/>
      <c r="L320" s="39"/>
      <c r="M320" s="196"/>
      <c r="N320" s="197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6" t="s">
        <v>167</v>
      </c>
      <c r="AU320" s="16" t="s">
        <v>85</v>
      </c>
    </row>
    <row r="321" spans="1:65" s="13" customFormat="1" ht="11.25">
      <c r="B321" s="200"/>
      <c r="C321" s="201"/>
      <c r="D321" s="193" t="s">
        <v>169</v>
      </c>
      <c r="E321" s="202" t="s">
        <v>19</v>
      </c>
      <c r="F321" s="203" t="s">
        <v>542</v>
      </c>
      <c r="G321" s="201"/>
      <c r="H321" s="204">
        <v>26</v>
      </c>
      <c r="I321" s="205"/>
      <c r="J321" s="201"/>
      <c r="K321" s="201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169</v>
      </c>
      <c r="AU321" s="210" t="s">
        <v>85</v>
      </c>
      <c r="AV321" s="13" t="s">
        <v>85</v>
      </c>
      <c r="AW321" s="13" t="s">
        <v>38</v>
      </c>
      <c r="AX321" s="13" t="s">
        <v>76</v>
      </c>
      <c r="AY321" s="210" t="s">
        <v>156</v>
      </c>
    </row>
    <row r="322" spans="1:65" s="13" customFormat="1" ht="11.25">
      <c r="B322" s="200"/>
      <c r="C322" s="201"/>
      <c r="D322" s="193" t="s">
        <v>169</v>
      </c>
      <c r="E322" s="202" t="s">
        <v>19</v>
      </c>
      <c r="F322" s="203" t="s">
        <v>543</v>
      </c>
      <c r="G322" s="201"/>
      <c r="H322" s="204">
        <v>3</v>
      </c>
      <c r="I322" s="205"/>
      <c r="J322" s="201"/>
      <c r="K322" s="201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169</v>
      </c>
      <c r="AU322" s="210" t="s">
        <v>85</v>
      </c>
      <c r="AV322" s="13" t="s">
        <v>85</v>
      </c>
      <c r="AW322" s="13" t="s">
        <v>38</v>
      </c>
      <c r="AX322" s="13" t="s">
        <v>76</v>
      </c>
      <c r="AY322" s="210" t="s">
        <v>156</v>
      </c>
    </row>
    <row r="323" spans="1:65" s="2" customFormat="1" ht="16.5" customHeight="1">
      <c r="A323" s="34"/>
      <c r="B323" s="35"/>
      <c r="C323" s="211" t="s">
        <v>544</v>
      </c>
      <c r="D323" s="211" t="s">
        <v>336</v>
      </c>
      <c r="E323" s="212" t="s">
        <v>545</v>
      </c>
      <c r="F323" s="213" t="s">
        <v>546</v>
      </c>
      <c r="G323" s="214" t="s">
        <v>180</v>
      </c>
      <c r="H323" s="215">
        <v>26.39</v>
      </c>
      <c r="I323" s="216"/>
      <c r="J323" s="217">
        <f>ROUND(I323*H323,2)</f>
        <v>0</v>
      </c>
      <c r="K323" s="213" t="s">
        <v>162</v>
      </c>
      <c r="L323" s="218"/>
      <c r="M323" s="219" t="s">
        <v>19</v>
      </c>
      <c r="N323" s="220" t="s">
        <v>47</v>
      </c>
      <c r="O323" s="64"/>
      <c r="P323" s="189">
        <f>O323*H323</f>
        <v>0</v>
      </c>
      <c r="Q323" s="189">
        <v>5.1700000000000001E-3</v>
      </c>
      <c r="R323" s="189">
        <f>Q323*H323</f>
        <v>0.13643630000000001</v>
      </c>
      <c r="S323" s="189">
        <v>0</v>
      </c>
      <c r="T323" s="190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1" t="s">
        <v>214</v>
      </c>
      <c r="AT323" s="191" t="s">
        <v>336</v>
      </c>
      <c r="AU323" s="191" t="s">
        <v>85</v>
      </c>
      <c r="AY323" s="16" t="s">
        <v>156</v>
      </c>
      <c r="BE323" s="192">
        <f>IF(N323="základní",J323,0)</f>
        <v>0</v>
      </c>
      <c r="BF323" s="192">
        <f>IF(N323="snížená",J323,0)</f>
        <v>0</v>
      </c>
      <c r="BG323" s="192">
        <f>IF(N323="zákl. přenesená",J323,0)</f>
        <v>0</v>
      </c>
      <c r="BH323" s="192">
        <f>IF(N323="sníž. přenesená",J323,0)</f>
        <v>0</v>
      </c>
      <c r="BI323" s="192">
        <f>IF(N323="nulová",J323,0)</f>
        <v>0</v>
      </c>
      <c r="BJ323" s="16" t="s">
        <v>83</v>
      </c>
      <c r="BK323" s="192">
        <f>ROUND(I323*H323,2)</f>
        <v>0</v>
      </c>
      <c r="BL323" s="16" t="s">
        <v>163</v>
      </c>
      <c r="BM323" s="191" t="s">
        <v>547</v>
      </c>
    </row>
    <row r="324" spans="1:65" s="2" customFormat="1" ht="11.25">
      <c r="A324" s="34"/>
      <c r="B324" s="35"/>
      <c r="C324" s="36"/>
      <c r="D324" s="193" t="s">
        <v>165</v>
      </c>
      <c r="E324" s="36"/>
      <c r="F324" s="194" t="s">
        <v>546</v>
      </c>
      <c r="G324" s="36"/>
      <c r="H324" s="36"/>
      <c r="I324" s="195"/>
      <c r="J324" s="36"/>
      <c r="K324" s="36"/>
      <c r="L324" s="39"/>
      <c r="M324" s="196"/>
      <c r="N324" s="197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6" t="s">
        <v>165</v>
      </c>
      <c r="AU324" s="16" t="s">
        <v>85</v>
      </c>
    </row>
    <row r="325" spans="1:65" s="13" customFormat="1" ht="11.25">
      <c r="B325" s="200"/>
      <c r="C325" s="201"/>
      <c r="D325" s="193" t="s">
        <v>169</v>
      </c>
      <c r="E325" s="202" t="s">
        <v>19</v>
      </c>
      <c r="F325" s="203" t="s">
        <v>548</v>
      </c>
      <c r="G325" s="201"/>
      <c r="H325" s="204">
        <v>26.39</v>
      </c>
      <c r="I325" s="205"/>
      <c r="J325" s="201"/>
      <c r="K325" s="201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169</v>
      </c>
      <c r="AU325" s="210" t="s">
        <v>85</v>
      </c>
      <c r="AV325" s="13" t="s">
        <v>85</v>
      </c>
      <c r="AW325" s="13" t="s">
        <v>38</v>
      </c>
      <c r="AX325" s="13" t="s">
        <v>83</v>
      </c>
      <c r="AY325" s="210" t="s">
        <v>156</v>
      </c>
    </row>
    <row r="326" spans="1:65" s="2" customFormat="1" ht="16.5" customHeight="1">
      <c r="A326" s="34"/>
      <c r="B326" s="35"/>
      <c r="C326" s="211" t="s">
        <v>549</v>
      </c>
      <c r="D326" s="211" t="s">
        <v>336</v>
      </c>
      <c r="E326" s="212" t="s">
        <v>550</v>
      </c>
      <c r="F326" s="213" t="s">
        <v>551</v>
      </c>
      <c r="G326" s="214" t="s">
        <v>180</v>
      </c>
      <c r="H326" s="215">
        <v>3.0449999999999999</v>
      </c>
      <c r="I326" s="216"/>
      <c r="J326" s="217">
        <f>ROUND(I326*H326,2)</f>
        <v>0</v>
      </c>
      <c r="K326" s="213" t="s">
        <v>162</v>
      </c>
      <c r="L326" s="218"/>
      <c r="M326" s="219" t="s">
        <v>19</v>
      </c>
      <c r="N326" s="220" t="s">
        <v>47</v>
      </c>
      <c r="O326" s="64"/>
      <c r="P326" s="189">
        <f>O326*H326</f>
        <v>0</v>
      </c>
      <c r="Q326" s="189">
        <v>1.7590000000000001E-2</v>
      </c>
      <c r="R326" s="189">
        <f>Q326*H326</f>
        <v>5.3561550000000006E-2</v>
      </c>
      <c r="S326" s="189">
        <v>0</v>
      </c>
      <c r="T326" s="190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1" t="s">
        <v>214</v>
      </c>
      <c r="AT326" s="191" t="s">
        <v>336</v>
      </c>
      <c r="AU326" s="191" t="s">
        <v>85</v>
      </c>
      <c r="AY326" s="16" t="s">
        <v>156</v>
      </c>
      <c r="BE326" s="192">
        <f>IF(N326="základní",J326,0)</f>
        <v>0</v>
      </c>
      <c r="BF326" s="192">
        <f>IF(N326="snížená",J326,0)</f>
        <v>0</v>
      </c>
      <c r="BG326" s="192">
        <f>IF(N326="zákl. přenesená",J326,0)</f>
        <v>0</v>
      </c>
      <c r="BH326" s="192">
        <f>IF(N326="sníž. přenesená",J326,0)</f>
        <v>0</v>
      </c>
      <c r="BI326" s="192">
        <f>IF(N326="nulová",J326,0)</f>
        <v>0</v>
      </c>
      <c r="BJ326" s="16" t="s">
        <v>83</v>
      </c>
      <c r="BK326" s="192">
        <f>ROUND(I326*H326,2)</f>
        <v>0</v>
      </c>
      <c r="BL326" s="16" t="s">
        <v>163</v>
      </c>
      <c r="BM326" s="191" t="s">
        <v>552</v>
      </c>
    </row>
    <row r="327" spans="1:65" s="2" customFormat="1" ht="11.25">
      <c r="A327" s="34"/>
      <c r="B327" s="35"/>
      <c r="C327" s="36"/>
      <c r="D327" s="193" t="s">
        <v>165</v>
      </c>
      <c r="E327" s="36"/>
      <c r="F327" s="194" t="s">
        <v>551</v>
      </c>
      <c r="G327" s="36"/>
      <c r="H327" s="36"/>
      <c r="I327" s="195"/>
      <c r="J327" s="36"/>
      <c r="K327" s="36"/>
      <c r="L327" s="39"/>
      <c r="M327" s="196"/>
      <c r="N327" s="197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6" t="s">
        <v>165</v>
      </c>
      <c r="AU327" s="16" t="s">
        <v>85</v>
      </c>
    </row>
    <row r="328" spans="1:65" s="13" customFormat="1" ht="11.25">
      <c r="B328" s="200"/>
      <c r="C328" s="201"/>
      <c r="D328" s="193" t="s">
        <v>169</v>
      </c>
      <c r="E328" s="202" t="s">
        <v>19</v>
      </c>
      <c r="F328" s="203" t="s">
        <v>553</v>
      </c>
      <c r="G328" s="201"/>
      <c r="H328" s="204">
        <v>3.0449999999999999</v>
      </c>
      <c r="I328" s="205"/>
      <c r="J328" s="201"/>
      <c r="K328" s="201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169</v>
      </c>
      <c r="AU328" s="210" t="s">
        <v>85</v>
      </c>
      <c r="AV328" s="13" t="s">
        <v>85</v>
      </c>
      <c r="AW328" s="13" t="s">
        <v>38</v>
      </c>
      <c r="AX328" s="13" t="s">
        <v>83</v>
      </c>
      <c r="AY328" s="210" t="s">
        <v>156</v>
      </c>
    </row>
    <row r="329" spans="1:65" s="2" customFormat="1" ht="16.5" customHeight="1">
      <c r="A329" s="34"/>
      <c r="B329" s="35"/>
      <c r="C329" s="180" t="s">
        <v>554</v>
      </c>
      <c r="D329" s="180" t="s">
        <v>158</v>
      </c>
      <c r="E329" s="181" t="s">
        <v>555</v>
      </c>
      <c r="F329" s="182" t="s">
        <v>556</v>
      </c>
      <c r="G329" s="183" t="s">
        <v>417</v>
      </c>
      <c r="H329" s="184">
        <v>2</v>
      </c>
      <c r="I329" s="185"/>
      <c r="J329" s="186">
        <f>ROUND(I329*H329,2)</f>
        <v>0</v>
      </c>
      <c r="K329" s="182" t="s">
        <v>162</v>
      </c>
      <c r="L329" s="39"/>
      <c r="M329" s="187" t="s">
        <v>19</v>
      </c>
      <c r="N329" s="188" t="s">
        <v>47</v>
      </c>
      <c r="O329" s="64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1" t="s">
        <v>163</v>
      </c>
      <c r="AT329" s="191" t="s">
        <v>158</v>
      </c>
      <c r="AU329" s="191" t="s">
        <v>85</v>
      </c>
      <c r="AY329" s="16" t="s">
        <v>156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6" t="s">
        <v>83</v>
      </c>
      <c r="BK329" s="192">
        <f>ROUND(I329*H329,2)</f>
        <v>0</v>
      </c>
      <c r="BL329" s="16" t="s">
        <v>163</v>
      </c>
      <c r="BM329" s="191" t="s">
        <v>557</v>
      </c>
    </row>
    <row r="330" spans="1:65" s="2" customFormat="1" ht="19.5">
      <c r="A330" s="34"/>
      <c r="B330" s="35"/>
      <c r="C330" s="36"/>
      <c r="D330" s="193" t="s">
        <v>165</v>
      </c>
      <c r="E330" s="36"/>
      <c r="F330" s="194" t="s">
        <v>558</v>
      </c>
      <c r="G330" s="36"/>
      <c r="H330" s="36"/>
      <c r="I330" s="195"/>
      <c r="J330" s="36"/>
      <c r="K330" s="36"/>
      <c r="L330" s="39"/>
      <c r="M330" s="196"/>
      <c r="N330" s="197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6" t="s">
        <v>165</v>
      </c>
      <c r="AU330" s="16" t="s">
        <v>85</v>
      </c>
    </row>
    <row r="331" spans="1:65" s="2" customFormat="1" ht="11.25">
      <c r="A331" s="34"/>
      <c r="B331" s="35"/>
      <c r="C331" s="36"/>
      <c r="D331" s="198" t="s">
        <v>167</v>
      </c>
      <c r="E331" s="36"/>
      <c r="F331" s="199" t="s">
        <v>559</v>
      </c>
      <c r="G331" s="36"/>
      <c r="H331" s="36"/>
      <c r="I331" s="195"/>
      <c r="J331" s="36"/>
      <c r="K331" s="36"/>
      <c r="L331" s="39"/>
      <c r="M331" s="196"/>
      <c r="N331" s="197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6" t="s">
        <v>167</v>
      </c>
      <c r="AU331" s="16" t="s">
        <v>85</v>
      </c>
    </row>
    <row r="332" spans="1:65" s="13" customFormat="1" ht="11.25">
      <c r="B332" s="200"/>
      <c r="C332" s="201"/>
      <c r="D332" s="193" t="s">
        <v>169</v>
      </c>
      <c r="E332" s="202" t="s">
        <v>19</v>
      </c>
      <c r="F332" s="203" t="s">
        <v>560</v>
      </c>
      <c r="G332" s="201"/>
      <c r="H332" s="204">
        <v>2</v>
      </c>
      <c r="I332" s="205"/>
      <c r="J332" s="201"/>
      <c r="K332" s="201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169</v>
      </c>
      <c r="AU332" s="210" t="s">
        <v>85</v>
      </c>
      <c r="AV332" s="13" t="s">
        <v>85</v>
      </c>
      <c r="AW332" s="13" t="s">
        <v>38</v>
      </c>
      <c r="AX332" s="13" t="s">
        <v>83</v>
      </c>
      <c r="AY332" s="210" t="s">
        <v>156</v>
      </c>
    </row>
    <row r="333" spans="1:65" s="2" customFormat="1" ht="16.5" customHeight="1">
      <c r="A333" s="34"/>
      <c r="B333" s="35"/>
      <c r="C333" s="211" t="s">
        <v>561</v>
      </c>
      <c r="D333" s="211" t="s">
        <v>336</v>
      </c>
      <c r="E333" s="212" t="s">
        <v>562</v>
      </c>
      <c r="F333" s="213" t="s">
        <v>563</v>
      </c>
      <c r="G333" s="214" t="s">
        <v>417</v>
      </c>
      <c r="H333" s="215">
        <v>2</v>
      </c>
      <c r="I333" s="216"/>
      <c r="J333" s="217">
        <f>ROUND(I333*H333,2)</f>
        <v>0</v>
      </c>
      <c r="K333" s="213" t="s">
        <v>162</v>
      </c>
      <c r="L333" s="218"/>
      <c r="M333" s="219" t="s">
        <v>19</v>
      </c>
      <c r="N333" s="220" t="s">
        <v>47</v>
      </c>
      <c r="O333" s="64"/>
      <c r="P333" s="189">
        <f>O333*H333</f>
        <v>0</v>
      </c>
      <c r="Q333" s="189">
        <v>9.4999999999999998E-3</v>
      </c>
      <c r="R333" s="189">
        <f>Q333*H333</f>
        <v>1.9E-2</v>
      </c>
      <c r="S333" s="189">
        <v>0</v>
      </c>
      <c r="T333" s="190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1" t="s">
        <v>214</v>
      </c>
      <c r="AT333" s="191" t="s">
        <v>336</v>
      </c>
      <c r="AU333" s="191" t="s">
        <v>85</v>
      </c>
      <c r="AY333" s="16" t="s">
        <v>156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6" t="s">
        <v>83</v>
      </c>
      <c r="BK333" s="192">
        <f>ROUND(I333*H333,2)</f>
        <v>0</v>
      </c>
      <c r="BL333" s="16" t="s">
        <v>163</v>
      </c>
      <c r="BM333" s="191" t="s">
        <v>564</v>
      </c>
    </row>
    <row r="334" spans="1:65" s="2" customFormat="1" ht="11.25">
      <c r="A334" s="34"/>
      <c r="B334" s="35"/>
      <c r="C334" s="36"/>
      <c r="D334" s="193" t="s">
        <v>165</v>
      </c>
      <c r="E334" s="36"/>
      <c r="F334" s="194" t="s">
        <v>563</v>
      </c>
      <c r="G334" s="36"/>
      <c r="H334" s="36"/>
      <c r="I334" s="195"/>
      <c r="J334" s="36"/>
      <c r="K334" s="36"/>
      <c r="L334" s="39"/>
      <c r="M334" s="196"/>
      <c r="N334" s="197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6" t="s">
        <v>165</v>
      </c>
      <c r="AU334" s="16" t="s">
        <v>85</v>
      </c>
    </row>
    <row r="335" spans="1:65" s="2" customFormat="1" ht="16.5" customHeight="1">
      <c r="A335" s="34"/>
      <c r="B335" s="35"/>
      <c r="C335" s="180" t="s">
        <v>565</v>
      </c>
      <c r="D335" s="180" t="s">
        <v>158</v>
      </c>
      <c r="E335" s="181" t="s">
        <v>566</v>
      </c>
      <c r="F335" s="182" t="s">
        <v>567</v>
      </c>
      <c r="G335" s="183" t="s">
        <v>417</v>
      </c>
      <c r="H335" s="184">
        <v>2</v>
      </c>
      <c r="I335" s="185"/>
      <c r="J335" s="186">
        <f>ROUND(I335*H335,2)</f>
        <v>0</v>
      </c>
      <c r="K335" s="182" t="s">
        <v>162</v>
      </c>
      <c r="L335" s="39"/>
      <c r="M335" s="187" t="s">
        <v>19</v>
      </c>
      <c r="N335" s="188" t="s">
        <v>47</v>
      </c>
      <c r="O335" s="64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1" t="s">
        <v>163</v>
      </c>
      <c r="AT335" s="191" t="s">
        <v>158</v>
      </c>
      <c r="AU335" s="191" t="s">
        <v>85</v>
      </c>
      <c r="AY335" s="16" t="s">
        <v>156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6" t="s">
        <v>83</v>
      </c>
      <c r="BK335" s="192">
        <f>ROUND(I335*H335,2)</f>
        <v>0</v>
      </c>
      <c r="BL335" s="16" t="s">
        <v>163</v>
      </c>
      <c r="BM335" s="191" t="s">
        <v>568</v>
      </c>
    </row>
    <row r="336" spans="1:65" s="2" customFormat="1" ht="11.25">
      <c r="A336" s="34"/>
      <c r="B336" s="35"/>
      <c r="C336" s="36"/>
      <c r="D336" s="193" t="s">
        <v>165</v>
      </c>
      <c r="E336" s="36"/>
      <c r="F336" s="194" t="s">
        <v>569</v>
      </c>
      <c r="G336" s="36"/>
      <c r="H336" s="36"/>
      <c r="I336" s="195"/>
      <c r="J336" s="36"/>
      <c r="K336" s="36"/>
      <c r="L336" s="39"/>
      <c r="M336" s="196"/>
      <c r="N336" s="197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6" t="s">
        <v>165</v>
      </c>
      <c r="AU336" s="16" t="s">
        <v>85</v>
      </c>
    </row>
    <row r="337" spans="1:65" s="2" customFormat="1" ht="11.25">
      <c r="A337" s="34"/>
      <c r="B337" s="35"/>
      <c r="C337" s="36"/>
      <c r="D337" s="198" t="s">
        <v>167</v>
      </c>
      <c r="E337" s="36"/>
      <c r="F337" s="199" t="s">
        <v>570</v>
      </c>
      <c r="G337" s="36"/>
      <c r="H337" s="36"/>
      <c r="I337" s="195"/>
      <c r="J337" s="36"/>
      <c r="K337" s="36"/>
      <c r="L337" s="39"/>
      <c r="M337" s="196"/>
      <c r="N337" s="197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6" t="s">
        <v>167</v>
      </c>
      <c r="AU337" s="16" t="s">
        <v>85</v>
      </c>
    </row>
    <row r="338" spans="1:65" s="13" customFormat="1" ht="11.25">
      <c r="B338" s="200"/>
      <c r="C338" s="201"/>
      <c r="D338" s="193" t="s">
        <v>169</v>
      </c>
      <c r="E338" s="202" t="s">
        <v>19</v>
      </c>
      <c r="F338" s="203" t="s">
        <v>571</v>
      </c>
      <c r="G338" s="201"/>
      <c r="H338" s="204">
        <v>2</v>
      </c>
      <c r="I338" s="205"/>
      <c r="J338" s="201"/>
      <c r="K338" s="201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169</v>
      </c>
      <c r="AU338" s="210" t="s">
        <v>85</v>
      </c>
      <c r="AV338" s="13" t="s">
        <v>85</v>
      </c>
      <c r="AW338" s="13" t="s">
        <v>38</v>
      </c>
      <c r="AX338" s="13" t="s">
        <v>83</v>
      </c>
      <c r="AY338" s="210" t="s">
        <v>156</v>
      </c>
    </row>
    <row r="339" spans="1:65" s="2" customFormat="1" ht="16.5" customHeight="1">
      <c r="A339" s="34"/>
      <c r="B339" s="35"/>
      <c r="C339" s="211" t="s">
        <v>572</v>
      </c>
      <c r="D339" s="211" t="s">
        <v>336</v>
      </c>
      <c r="E339" s="212" t="s">
        <v>573</v>
      </c>
      <c r="F339" s="213" t="s">
        <v>574</v>
      </c>
      <c r="G339" s="214" t="s">
        <v>417</v>
      </c>
      <c r="H339" s="215">
        <v>2</v>
      </c>
      <c r="I339" s="216"/>
      <c r="J339" s="217">
        <f>ROUND(I339*H339,2)</f>
        <v>0</v>
      </c>
      <c r="K339" s="213" t="s">
        <v>162</v>
      </c>
      <c r="L339" s="218"/>
      <c r="M339" s="219" t="s">
        <v>19</v>
      </c>
      <c r="N339" s="220" t="s">
        <v>47</v>
      </c>
      <c r="O339" s="64"/>
      <c r="P339" s="189">
        <f>O339*H339</f>
        <v>0</v>
      </c>
      <c r="Q339" s="189">
        <v>1.5100000000000001E-2</v>
      </c>
      <c r="R339" s="189">
        <f>Q339*H339</f>
        <v>3.0200000000000001E-2</v>
      </c>
      <c r="S339" s="189">
        <v>0</v>
      </c>
      <c r="T339" s="190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1" t="s">
        <v>214</v>
      </c>
      <c r="AT339" s="191" t="s">
        <v>336</v>
      </c>
      <c r="AU339" s="191" t="s">
        <v>85</v>
      </c>
      <c r="AY339" s="16" t="s">
        <v>156</v>
      </c>
      <c r="BE339" s="192">
        <f>IF(N339="základní",J339,0)</f>
        <v>0</v>
      </c>
      <c r="BF339" s="192">
        <f>IF(N339="snížená",J339,0)</f>
        <v>0</v>
      </c>
      <c r="BG339" s="192">
        <f>IF(N339="zákl. přenesená",J339,0)</f>
        <v>0</v>
      </c>
      <c r="BH339" s="192">
        <f>IF(N339="sníž. přenesená",J339,0)</f>
        <v>0</v>
      </c>
      <c r="BI339" s="192">
        <f>IF(N339="nulová",J339,0)</f>
        <v>0</v>
      </c>
      <c r="BJ339" s="16" t="s">
        <v>83</v>
      </c>
      <c r="BK339" s="192">
        <f>ROUND(I339*H339,2)</f>
        <v>0</v>
      </c>
      <c r="BL339" s="16" t="s">
        <v>163</v>
      </c>
      <c r="BM339" s="191" t="s">
        <v>575</v>
      </c>
    </row>
    <row r="340" spans="1:65" s="2" customFormat="1" ht="11.25">
      <c r="A340" s="34"/>
      <c r="B340" s="35"/>
      <c r="C340" s="36"/>
      <c r="D340" s="193" t="s">
        <v>165</v>
      </c>
      <c r="E340" s="36"/>
      <c r="F340" s="194" t="s">
        <v>574</v>
      </c>
      <c r="G340" s="36"/>
      <c r="H340" s="36"/>
      <c r="I340" s="195"/>
      <c r="J340" s="36"/>
      <c r="K340" s="36"/>
      <c r="L340" s="39"/>
      <c r="M340" s="196"/>
      <c r="N340" s="197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6" t="s">
        <v>165</v>
      </c>
      <c r="AU340" s="16" t="s">
        <v>85</v>
      </c>
    </row>
    <row r="341" spans="1:65" s="2" customFormat="1" ht="21.75" customHeight="1">
      <c r="A341" s="34"/>
      <c r="B341" s="35"/>
      <c r="C341" s="180" t="s">
        <v>576</v>
      </c>
      <c r="D341" s="180" t="s">
        <v>158</v>
      </c>
      <c r="E341" s="181" t="s">
        <v>577</v>
      </c>
      <c r="F341" s="182" t="s">
        <v>578</v>
      </c>
      <c r="G341" s="183" t="s">
        <v>417</v>
      </c>
      <c r="H341" s="184">
        <v>3</v>
      </c>
      <c r="I341" s="185"/>
      <c r="J341" s="186">
        <f>ROUND(I341*H341,2)</f>
        <v>0</v>
      </c>
      <c r="K341" s="182" t="s">
        <v>162</v>
      </c>
      <c r="L341" s="39"/>
      <c r="M341" s="187" t="s">
        <v>19</v>
      </c>
      <c r="N341" s="188" t="s">
        <v>47</v>
      </c>
      <c r="O341" s="64"/>
      <c r="P341" s="189">
        <f>O341*H341</f>
        <v>0</v>
      </c>
      <c r="Q341" s="189">
        <v>1.0000000000000001E-5</v>
      </c>
      <c r="R341" s="189">
        <f>Q341*H341</f>
        <v>3.0000000000000004E-5</v>
      </c>
      <c r="S341" s="189">
        <v>0</v>
      </c>
      <c r="T341" s="190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1" t="s">
        <v>163</v>
      </c>
      <c r="AT341" s="191" t="s">
        <v>158</v>
      </c>
      <c r="AU341" s="191" t="s">
        <v>85</v>
      </c>
      <c r="AY341" s="16" t="s">
        <v>156</v>
      </c>
      <c r="BE341" s="192">
        <f>IF(N341="základní",J341,0)</f>
        <v>0</v>
      </c>
      <c r="BF341" s="192">
        <f>IF(N341="snížená",J341,0)</f>
        <v>0</v>
      </c>
      <c r="BG341" s="192">
        <f>IF(N341="zákl. přenesená",J341,0)</f>
        <v>0</v>
      </c>
      <c r="BH341" s="192">
        <f>IF(N341="sníž. přenesená",J341,0)</f>
        <v>0</v>
      </c>
      <c r="BI341" s="192">
        <f>IF(N341="nulová",J341,0)</f>
        <v>0</v>
      </c>
      <c r="BJ341" s="16" t="s">
        <v>83</v>
      </c>
      <c r="BK341" s="192">
        <f>ROUND(I341*H341,2)</f>
        <v>0</v>
      </c>
      <c r="BL341" s="16" t="s">
        <v>163</v>
      </c>
      <c r="BM341" s="191" t="s">
        <v>579</v>
      </c>
    </row>
    <row r="342" spans="1:65" s="2" customFormat="1" ht="11.25">
      <c r="A342" s="34"/>
      <c r="B342" s="35"/>
      <c r="C342" s="36"/>
      <c r="D342" s="193" t="s">
        <v>165</v>
      </c>
      <c r="E342" s="36"/>
      <c r="F342" s="194" t="s">
        <v>580</v>
      </c>
      <c r="G342" s="36"/>
      <c r="H342" s="36"/>
      <c r="I342" s="195"/>
      <c r="J342" s="36"/>
      <c r="K342" s="36"/>
      <c r="L342" s="39"/>
      <c r="M342" s="196"/>
      <c r="N342" s="197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6" t="s">
        <v>165</v>
      </c>
      <c r="AU342" s="16" t="s">
        <v>85</v>
      </c>
    </row>
    <row r="343" spans="1:65" s="2" customFormat="1" ht="11.25">
      <c r="A343" s="34"/>
      <c r="B343" s="35"/>
      <c r="C343" s="36"/>
      <c r="D343" s="198" t="s">
        <v>167</v>
      </c>
      <c r="E343" s="36"/>
      <c r="F343" s="199" t="s">
        <v>581</v>
      </c>
      <c r="G343" s="36"/>
      <c r="H343" s="36"/>
      <c r="I343" s="195"/>
      <c r="J343" s="36"/>
      <c r="K343" s="36"/>
      <c r="L343" s="39"/>
      <c r="M343" s="196"/>
      <c r="N343" s="197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6" t="s">
        <v>167</v>
      </c>
      <c r="AU343" s="16" t="s">
        <v>85</v>
      </c>
    </row>
    <row r="344" spans="1:65" s="13" customFormat="1" ht="11.25">
      <c r="B344" s="200"/>
      <c r="C344" s="201"/>
      <c r="D344" s="193" t="s">
        <v>169</v>
      </c>
      <c r="E344" s="202" t="s">
        <v>19</v>
      </c>
      <c r="F344" s="203" t="s">
        <v>582</v>
      </c>
      <c r="G344" s="201"/>
      <c r="H344" s="204">
        <v>3</v>
      </c>
      <c r="I344" s="205"/>
      <c r="J344" s="201"/>
      <c r="K344" s="201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169</v>
      </c>
      <c r="AU344" s="210" t="s">
        <v>85</v>
      </c>
      <c r="AV344" s="13" t="s">
        <v>85</v>
      </c>
      <c r="AW344" s="13" t="s">
        <v>38</v>
      </c>
      <c r="AX344" s="13" t="s">
        <v>83</v>
      </c>
      <c r="AY344" s="210" t="s">
        <v>156</v>
      </c>
    </row>
    <row r="345" spans="1:65" s="2" customFormat="1" ht="16.5" customHeight="1">
      <c r="A345" s="34"/>
      <c r="B345" s="35"/>
      <c r="C345" s="211" t="s">
        <v>583</v>
      </c>
      <c r="D345" s="211" t="s">
        <v>336</v>
      </c>
      <c r="E345" s="212" t="s">
        <v>584</v>
      </c>
      <c r="F345" s="213" t="s">
        <v>585</v>
      </c>
      <c r="G345" s="214" t="s">
        <v>417</v>
      </c>
      <c r="H345" s="215">
        <v>2</v>
      </c>
      <c r="I345" s="216"/>
      <c r="J345" s="217">
        <f>ROUND(I345*H345,2)</f>
        <v>0</v>
      </c>
      <c r="K345" s="213" t="s">
        <v>162</v>
      </c>
      <c r="L345" s="218"/>
      <c r="M345" s="219" t="s">
        <v>19</v>
      </c>
      <c r="N345" s="220" t="s">
        <v>47</v>
      </c>
      <c r="O345" s="64"/>
      <c r="P345" s="189">
        <f>O345*H345</f>
        <v>0</v>
      </c>
      <c r="Q345" s="189">
        <v>6.4000000000000003E-3</v>
      </c>
      <c r="R345" s="189">
        <f>Q345*H345</f>
        <v>1.2800000000000001E-2</v>
      </c>
      <c r="S345" s="189">
        <v>0</v>
      </c>
      <c r="T345" s="190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1" t="s">
        <v>214</v>
      </c>
      <c r="AT345" s="191" t="s">
        <v>336</v>
      </c>
      <c r="AU345" s="191" t="s">
        <v>85</v>
      </c>
      <c r="AY345" s="16" t="s">
        <v>156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6" t="s">
        <v>83</v>
      </c>
      <c r="BK345" s="192">
        <f>ROUND(I345*H345,2)</f>
        <v>0</v>
      </c>
      <c r="BL345" s="16" t="s">
        <v>163</v>
      </c>
      <c r="BM345" s="191" t="s">
        <v>586</v>
      </c>
    </row>
    <row r="346" spans="1:65" s="2" customFormat="1" ht="11.25">
      <c r="A346" s="34"/>
      <c r="B346" s="35"/>
      <c r="C346" s="36"/>
      <c r="D346" s="193" t="s">
        <v>165</v>
      </c>
      <c r="E346" s="36"/>
      <c r="F346" s="194" t="s">
        <v>585</v>
      </c>
      <c r="G346" s="36"/>
      <c r="H346" s="36"/>
      <c r="I346" s="195"/>
      <c r="J346" s="36"/>
      <c r="K346" s="36"/>
      <c r="L346" s="39"/>
      <c r="M346" s="196"/>
      <c r="N346" s="197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6" t="s">
        <v>165</v>
      </c>
      <c r="AU346" s="16" t="s">
        <v>85</v>
      </c>
    </row>
    <row r="347" spans="1:65" s="2" customFormat="1" ht="16.5" customHeight="1">
      <c r="A347" s="34"/>
      <c r="B347" s="35"/>
      <c r="C347" s="211" t="s">
        <v>587</v>
      </c>
      <c r="D347" s="211" t="s">
        <v>336</v>
      </c>
      <c r="E347" s="212" t="s">
        <v>588</v>
      </c>
      <c r="F347" s="213" t="s">
        <v>589</v>
      </c>
      <c r="G347" s="214" t="s">
        <v>417</v>
      </c>
      <c r="H347" s="215">
        <v>1</v>
      </c>
      <c r="I347" s="216"/>
      <c r="J347" s="217">
        <f>ROUND(I347*H347,2)</f>
        <v>0</v>
      </c>
      <c r="K347" s="213" t="s">
        <v>162</v>
      </c>
      <c r="L347" s="218"/>
      <c r="M347" s="219" t="s">
        <v>19</v>
      </c>
      <c r="N347" s="220" t="s">
        <v>47</v>
      </c>
      <c r="O347" s="64"/>
      <c r="P347" s="189">
        <f>O347*H347</f>
        <v>0</v>
      </c>
      <c r="Q347" s="189">
        <v>6.1000000000000004E-3</v>
      </c>
      <c r="R347" s="189">
        <f>Q347*H347</f>
        <v>6.1000000000000004E-3</v>
      </c>
      <c r="S347" s="189">
        <v>0</v>
      </c>
      <c r="T347" s="190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1" t="s">
        <v>214</v>
      </c>
      <c r="AT347" s="191" t="s">
        <v>336</v>
      </c>
      <c r="AU347" s="191" t="s">
        <v>85</v>
      </c>
      <c r="AY347" s="16" t="s">
        <v>156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6" t="s">
        <v>83</v>
      </c>
      <c r="BK347" s="192">
        <f>ROUND(I347*H347,2)</f>
        <v>0</v>
      </c>
      <c r="BL347" s="16" t="s">
        <v>163</v>
      </c>
      <c r="BM347" s="191" t="s">
        <v>590</v>
      </c>
    </row>
    <row r="348" spans="1:65" s="2" customFormat="1" ht="11.25">
      <c r="A348" s="34"/>
      <c r="B348" s="35"/>
      <c r="C348" s="36"/>
      <c r="D348" s="193" t="s">
        <v>165</v>
      </c>
      <c r="E348" s="36"/>
      <c r="F348" s="194" t="s">
        <v>589</v>
      </c>
      <c r="G348" s="36"/>
      <c r="H348" s="36"/>
      <c r="I348" s="195"/>
      <c r="J348" s="36"/>
      <c r="K348" s="36"/>
      <c r="L348" s="39"/>
      <c r="M348" s="196"/>
      <c r="N348" s="197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6" t="s">
        <v>165</v>
      </c>
      <c r="AU348" s="16" t="s">
        <v>85</v>
      </c>
    </row>
    <row r="349" spans="1:65" s="2" customFormat="1" ht="16.5" customHeight="1">
      <c r="A349" s="34"/>
      <c r="B349" s="35"/>
      <c r="C349" s="180" t="s">
        <v>591</v>
      </c>
      <c r="D349" s="180" t="s">
        <v>158</v>
      </c>
      <c r="E349" s="181" t="s">
        <v>592</v>
      </c>
      <c r="F349" s="182" t="s">
        <v>593</v>
      </c>
      <c r="G349" s="183" t="s">
        <v>417</v>
      </c>
      <c r="H349" s="184">
        <v>4</v>
      </c>
      <c r="I349" s="185"/>
      <c r="J349" s="186">
        <f>ROUND(I349*H349,2)</f>
        <v>0</v>
      </c>
      <c r="K349" s="182" t="s">
        <v>162</v>
      </c>
      <c r="L349" s="39"/>
      <c r="M349" s="187" t="s">
        <v>19</v>
      </c>
      <c r="N349" s="188" t="s">
        <v>47</v>
      </c>
      <c r="O349" s="64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1" t="s">
        <v>163</v>
      </c>
      <c r="AT349" s="191" t="s">
        <v>158</v>
      </c>
      <c r="AU349" s="191" t="s">
        <v>85</v>
      </c>
      <c r="AY349" s="16" t="s">
        <v>156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6" t="s">
        <v>83</v>
      </c>
      <c r="BK349" s="192">
        <f>ROUND(I349*H349,2)</f>
        <v>0</v>
      </c>
      <c r="BL349" s="16" t="s">
        <v>163</v>
      </c>
      <c r="BM349" s="191" t="s">
        <v>594</v>
      </c>
    </row>
    <row r="350" spans="1:65" s="2" customFormat="1" ht="19.5">
      <c r="A350" s="34"/>
      <c r="B350" s="35"/>
      <c r="C350" s="36"/>
      <c r="D350" s="193" t="s">
        <v>165</v>
      </c>
      <c r="E350" s="36"/>
      <c r="F350" s="194" t="s">
        <v>595</v>
      </c>
      <c r="G350" s="36"/>
      <c r="H350" s="36"/>
      <c r="I350" s="195"/>
      <c r="J350" s="36"/>
      <c r="K350" s="36"/>
      <c r="L350" s="39"/>
      <c r="M350" s="196"/>
      <c r="N350" s="197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6" t="s">
        <v>165</v>
      </c>
      <c r="AU350" s="16" t="s">
        <v>85</v>
      </c>
    </row>
    <row r="351" spans="1:65" s="2" customFormat="1" ht="11.25">
      <c r="A351" s="34"/>
      <c r="B351" s="35"/>
      <c r="C351" s="36"/>
      <c r="D351" s="198" t="s">
        <v>167</v>
      </c>
      <c r="E351" s="36"/>
      <c r="F351" s="199" t="s">
        <v>596</v>
      </c>
      <c r="G351" s="36"/>
      <c r="H351" s="36"/>
      <c r="I351" s="195"/>
      <c r="J351" s="36"/>
      <c r="K351" s="36"/>
      <c r="L351" s="39"/>
      <c r="M351" s="196"/>
      <c r="N351" s="197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6" t="s">
        <v>167</v>
      </c>
      <c r="AU351" s="16" t="s">
        <v>85</v>
      </c>
    </row>
    <row r="352" spans="1:65" s="13" customFormat="1" ht="11.25">
      <c r="B352" s="200"/>
      <c r="C352" s="201"/>
      <c r="D352" s="193" t="s">
        <v>169</v>
      </c>
      <c r="E352" s="202" t="s">
        <v>19</v>
      </c>
      <c r="F352" s="203" t="s">
        <v>597</v>
      </c>
      <c r="G352" s="201"/>
      <c r="H352" s="204">
        <v>4</v>
      </c>
      <c r="I352" s="205"/>
      <c r="J352" s="201"/>
      <c r="K352" s="201"/>
      <c r="L352" s="206"/>
      <c r="M352" s="207"/>
      <c r="N352" s="208"/>
      <c r="O352" s="208"/>
      <c r="P352" s="208"/>
      <c r="Q352" s="208"/>
      <c r="R352" s="208"/>
      <c r="S352" s="208"/>
      <c r="T352" s="209"/>
      <c r="AT352" s="210" t="s">
        <v>169</v>
      </c>
      <c r="AU352" s="210" t="s">
        <v>85</v>
      </c>
      <c r="AV352" s="13" t="s">
        <v>85</v>
      </c>
      <c r="AW352" s="13" t="s">
        <v>38</v>
      </c>
      <c r="AX352" s="13" t="s">
        <v>83</v>
      </c>
      <c r="AY352" s="210" t="s">
        <v>156</v>
      </c>
    </row>
    <row r="353" spans="1:65" s="2" customFormat="1" ht="24.2" customHeight="1">
      <c r="A353" s="34"/>
      <c r="B353" s="35"/>
      <c r="C353" s="211" t="s">
        <v>598</v>
      </c>
      <c r="D353" s="211" t="s">
        <v>336</v>
      </c>
      <c r="E353" s="212" t="s">
        <v>599</v>
      </c>
      <c r="F353" s="213" t="s">
        <v>600</v>
      </c>
      <c r="G353" s="214" t="s">
        <v>417</v>
      </c>
      <c r="H353" s="215">
        <v>4</v>
      </c>
      <c r="I353" s="216"/>
      <c r="J353" s="217">
        <f>ROUND(I353*H353,2)</f>
        <v>0</v>
      </c>
      <c r="K353" s="213" t="s">
        <v>162</v>
      </c>
      <c r="L353" s="218"/>
      <c r="M353" s="219" t="s">
        <v>19</v>
      </c>
      <c r="N353" s="220" t="s">
        <v>47</v>
      </c>
      <c r="O353" s="64"/>
      <c r="P353" s="189">
        <f>O353*H353</f>
        <v>0</v>
      </c>
      <c r="Q353" s="189">
        <v>3.0000000000000001E-3</v>
      </c>
      <c r="R353" s="189">
        <f>Q353*H353</f>
        <v>1.2E-2</v>
      </c>
      <c r="S353" s="189">
        <v>0</v>
      </c>
      <c r="T353" s="190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1" t="s">
        <v>214</v>
      </c>
      <c r="AT353" s="191" t="s">
        <v>336</v>
      </c>
      <c r="AU353" s="191" t="s">
        <v>85</v>
      </c>
      <c r="AY353" s="16" t="s">
        <v>156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6" t="s">
        <v>83</v>
      </c>
      <c r="BK353" s="192">
        <f>ROUND(I353*H353,2)</f>
        <v>0</v>
      </c>
      <c r="BL353" s="16" t="s">
        <v>163</v>
      </c>
      <c r="BM353" s="191" t="s">
        <v>601</v>
      </c>
    </row>
    <row r="354" spans="1:65" s="2" customFormat="1" ht="11.25">
      <c r="A354" s="34"/>
      <c r="B354" s="35"/>
      <c r="C354" s="36"/>
      <c r="D354" s="193" t="s">
        <v>165</v>
      </c>
      <c r="E354" s="36"/>
      <c r="F354" s="194" t="s">
        <v>600</v>
      </c>
      <c r="G354" s="36"/>
      <c r="H354" s="36"/>
      <c r="I354" s="195"/>
      <c r="J354" s="36"/>
      <c r="K354" s="36"/>
      <c r="L354" s="39"/>
      <c r="M354" s="196"/>
      <c r="N354" s="197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6" t="s">
        <v>165</v>
      </c>
      <c r="AU354" s="16" t="s">
        <v>85</v>
      </c>
    </row>
    <row r="355" spans="1:65" s="2" customFormat="1" ht="16.5" customHeight="1">
      <c r="A355" s="34"/>
      <c r="B355" s="35"/>
      <c r="C355" s="180" t="s">
        <v>602</v>
      </c>
      <c r="D355" s="180" t="s">
        <v>158</v>
      </c>
      <c r="E355" s="181" t="s">
        <v>603</v>
      </c>
      <c r="F355" s="182" t="s">
        <v>604</v>
      </c>
      <c r="G355" s="183" t="s">
        <v>417</v>
      </c>
      <c r="H355" s="184">
        <v>1</v>
      </c>
      <c r="I355" s="185"/>
      <c r="J355" s="186">
        <f>ROUND(I355*H355,2)</f>
        <v>0</v>
      </c>
      <c r="K355" s="182" t="s">
        <v>162</v>
      </c>
      <c r="L355" s="39"/>
      <c r="M355" s="187" t="s">
        <v>19</v>
      </c>
      <c r="N355" s="188" t="s">
        <v>47</v>
      </c>
      <c r="O355" s="64"/>
      <c r="P355" s="189">
        <f>O355*H355</f>
        <v>0</v>
      </c>
      <c r="Q355" s="189">
        <v>8.8699999999999994E-3</v>
      </c>
      <c r="R355" s="189">
        <f>Q355*H355</f>
        <v>8.8699999999999994E-3</v>
      </c>
      <c r="S355" s="189">
        <v>0</v>
      </c>
      <c r="T355" s="190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1" t="s">
        <v>163</v>
      </c>
      <c r="AT355" s="191" t="s">
        <v>158</v>
      </c>
      <c r="AU355" s="191" t="s">
        <v>85</v>
      </c>
      <c r="AY355" s="16" t="s">
        <v>156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6" t="s">
        <v>83</v>
      </c>
      <c r="BK355" s="192">
        <f>ROUND(I355*H355,2)</f>
        <v>0</v>
      </c>
      <c r="BL355" s="16" t="s">
        <v>163</v>
      </c>
      <c r="BM355" s="191" t="s">
        <v>605</v>
      </c>
    </row>
    <row r="356" spans="1:65" s="2" customFormat="1" ht="11.25">
      <c r="A356" s="34"/>
      <c r="B356" s="35"/>
      <c r="C356" s="36"/>
      <c r="D356" s="193" t="s">
        <v>165</v>
      </c>
      <c r="E356" s="36"/>
      <c r="F356" s="194" t="s">
        <v>606</v>
      </c>
      <c r="G356" s="36"/>
      <c r="H356" s="36"/>
      <c r="I356" s="195"/>
      <c r="J356" s="36"/>
      <c r="K356" s="36"/>
      <c r="L356" s="39"/>
      <c r="M356" s="196"/>
      <c r="N356" s="197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6" t="s">
        <v>165</v>
      </c>
      <c r="AU356" s="16" t="s">
        <v>85</v>
      </c>
    </row>
    <row r="357" spans="1:65" s="2" customFormat="1" ht="11.25">
      <c r="A357" s="34"/>
      <c r="B357" s="35"/>
      <c r="C357" s="36"/>
      <c r="D357" s="198" t="s">
        <v>167</v>
      </c>
      <c r="E357" s="36"/>
      <c r="F357" s="199" t="s">
        <v>607</v>
      </c>
      <c r="G357" s="36"/>
      <c r="H357" s="36"/>
      <c r="I357" s="195"/>
      <c r="J357" s="36"/>
      <c r="K357" s="36"/>
      <c r="L357" s="39"/>
      <c r="M357" s="196"/>
      <c r="N357" s="197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6" t="s">
        <v>167</v>
      </c>
      <c r="AU357" s="16" t="s">
        <v>85</v>
      </c>
    </row>
    <row r="358" spans="1:65" s="13" customFormat="1" ht="11.25">
      <c r="B358" s="200"/>
      <c r="C358" s="201"/>
      <c r="D358" s="193" t="s">
        <v>169</v>
      </c>
      <c r="E358" s="202" t="s">
        <v>19</v>
      </c>
      <c r="F358" s="203" t="s">
        <v>608</v>
      </c>
      <c r="G358" s="201"/>
      <c r="H358" s="204">
        <v>1</v>
      </c>
      <c r="I358" s="205"/>
      <c r="J358" s="201"/>
      <c r="K358" s="201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169</v>
      </c>
      <c r="AU358" s="210" t="s">
        <v>85</v>
      </c>
      <c r="AV358" s="13" t="s">
        <v>85</v>
      </c>
      <c r="AW358" s="13" t="s">
        <v>38</v>
      </c>
      <c r="AX358" s="13" t="s">
        <v>83</v>
      </c>
      <c r="AY358" s="210" t="s">
        <v>156</v>
      </c>
    </row>
    <row r="359" spans="1:65" s="2" customFormat="1" ht="24.2" customHeight="1">
      <c r="A359" s="34"/>
      <c r="B359" s="35"/>
      <c r="C359" s="211" t="s">
        <v>609</v>
      </c>
      <c r="D359" s="211" t="s">
        <v>336</v>
      </c>
      <c r="E359" s="212" t="s">
        <v>610</v>
      </c>
      <c r="F359" s="213" t="s">
        <v>611</v>
      </c>
      <c r="G359" s="214" t="s">
        <v>417</v>
      </c>
      <c r="H359" s="215">
        <v>1</v>
      </c>
      <c r="I359" s="216"/>
      <c r="J359" s="217">
        <f>ROUND(I359*H359,2)</f>
        <v>0</v>
      </c>
      <c r="K359" s="213" t="s">
        <v>19</v>
      </c>
      <c r="L359" s="218"/>
      <c r="M359" s="219" t="s">
        <v>19</v>
      </c>
      <c r="N359" s="220" t="s">
        <v>47</v>
      </c>
      <c r="O359" s="64"/>
      <c r="P359" s="189">
        <f>O359*H359</f>
        <v>0</v>
      </c>
      <c r="Q359" s="189">
        <v>0</v>
      </c>
      <c r="R359" s="189">
        <f>Q359*H359</f>
        <v>0</v>
      </c>
      <c r="S359" s="189">
        <v>0</v>
      </c>
      <c r="T359" s="190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1" t="s">
        <v>214</v>
      </c>
      <c r="AT359" s="191" t="s">
        <v>336</v>
      </c>
      <c r="AU359" s="191" t="s">
        <v>85</v>
      </c>
      <c r="AY359" s="16" t="s">
        <v>156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6" t="s">
        <v>83</v>
      </c>
      <c r="BK359" s="192">
        <f>ROUND(I359*H359,2)</f>
        <v>0</v>
      </c>
      <c r="BL359" s="16" t="s">
        <v>163</v>
      </c>
      <c r="BM359" s="191" t="s">
        <v>612</v>
      </c>
    </row>
    <row r="360" spans="1:65" s="2" customFormat="1" ht="11.25">
      <c r="A360" s="34"/>
      <c r="B360" s="35"/>
      <c r="C360" s="36"/>
      <c r="D360" s="193" t="s">
        <v>165</v>
      </c>
      <c r="E360" s="36"/>
      <c r="F360" s="194" t="s">
        <v>611</v>
      </c>
      <c r="G360" s="36"/>
      <c r="H360" s="36"/>
      <c r="I360" s="195"/>
      <c r="J360" s="36"/>
      <c r="K360" s="36"/>
      <c r="L360" s="39"/>
      <c r="M360" s="196"/>
      <c r="N360" s="197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6" t="s">
        <v>165</v>
      </c>
      <c r="AU360" s="16" t="s">
        <v>85</v>
      </c>
    </row>
    <row r="361" spans="1:65" s="2" customFormat="1" ht="16.5" customHeight="1">
      <c r="A361" s="34"/>
      <c r="B361" s="35"/>
      <c r="C361" s="180" t="s">
        <v>613</v>
      </c>
      <c r="D361" s="180" t="s">
        <v>158</v>
      </c>
      <c r="E361" s="181" t="s">
        <v>614</v>
      </c>
      <c r="F361" s="182" t="s">
        <v>615</v>
      </c>
      <c r="G361" s="183" t="s">
        <v>417</v>
      </c>
      <c r="H361" s="184">
        <v>10</v>
      </c>
      <c r="I361" s="185"/>
      <c r="J361" s="186">
        <f>ROUND(I361*H361,2)</f>
        <v>0</v>
      </c>
      <c r="K361" s="182" t="s">
        <v>162</v>
      </c>
      <c r="L361" s="39"/>
      <c r="M361" s="187" t="s">
        <v>19</v>
      </c>
      <c r="N361" s="188" t="s">
        <v>47</v>
      </c>
      <c r="O361" s="64"/>
      <c r="P361" s="189">
        <f>O361*H361</f>
        <v>0</v>
      </c>
      <c r="Q361" s="189">
        <v>3.5729999999999998E-2</v>
      </c>
      <c r="R361" s="189">
        <f>Q361*H361</f>
        <v>0.35729999999999995</v>
      </c>
      <c r="S361" s="189">
        <v>0</v>
      </c>
      <c r="T361" s="190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1" t="s">
        <v>163</v>
      </c>
      <c r="AT361" s="191" t="s">
        <v>158</v>
      </c>
      <c r="AU361" s="191" t="s">
        <v>85</v>
      </c>
      <c r="AY361" s="16" t="s">
        <v>156</v>
      </c>
      <c r="BE361" s="192">
        <f>IF(N361="základní",J361,0)</f>
        <v>0</v>
      </c>
      <c r="BF361" s="192">
        <f>IF(N361="snížená",J361,0)</f>
        <v>0</v>
      </c>
      <c r="BG361" s="192">
        <f>IF(N361="zákl. přenesená",J361,0)</f>
        <v>0</v>
      </c>
      <c r="BH361" s="192">
        <f>IF(N361="sníž. přenesená",J361,0)</f>
        <v>0</v>
      </c>
      <c r="BI361" s="192">
        <f>IF(N361="nulová",J361,0)</f>
        <v>0</v>
      </c>
      <c r="BJ361" s="16" t="s">
        <v>83</v>
      </c>
      <c r="BK361" s="192">
        <f>ROUND(I361*H361,2)</f>
        <v>0</v>
      </c>
      <c r="BL361" s="16" t="s">
        <v>163</v>
      </c>
      <c r="BM361" s="191" t="s">
        <v>616</v>
      </c>
    </row>
    <row r="362" spans="1:65" s="2" customFormat="1" ht="11.25">
      <c r="A362" s="34"/>
      <c r="B362" s="35"/>
      <c r="C362" s="36"/>
      <c r="D362" s="193" t="s">
        <v>165</v>
      </c>
      <c r="E362" s="36"/>
      <c r="F362" s="194" t="s">
        <v>617</v>
      </c>
      <c r="G362" s="36"/>
      <c r="H362" s="36"/>
      <c r="I362" s="195"/>
      <c r="J362" s="36"/>
      <c r="K362" s="36"/>
      <c r="L362" s="39"/>
      <c r="M362" s="196"/>
      <c r="N362" s="197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6" t="s">
        <v>165</v>
      </c>
      <c r="AU362" s="16" t="s">
        <v>85</v>
      </c>
    </row>
    <row r="363" spans="1:65" s="2" customFormat="1" ht="11.25">
      <c r="A363" s="34"/>
      <c r="B363" s="35"/>
      <c r="C363" s="36"/>
      <c r="D363" s="198" t="s">
        <v>167</v>
      </c>
      <c r="E363" s="36"/>
      <c r="F363" s="199" t="s">
        <v>618</v>
      </c>
      <c r="G363" s="36"/>
      <c r="H363" s="36"/>
      <c r="I363" s="195"/>
      <c r="J363" s="36"/>
      <c r="K363" s="36"/>
      <c r="L363" s="39"/>
      <c r="M363" s="196"/>
      <c r="N363" s="197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6" t="s">
        <v>167</v>
      </c>
      <c r="AU363" s="16" t="s">
        <v>85</v>
      </c>
    </row>
    <row r="364" spans="1:65" s="13" customFormat="1" ht="11.25">
      <c r="B364" s="200"/>
      <c r="C364" s="201"/>
      <c r="D364" s="193" t="s">
        <v>169</v>
      </c>
      <c r="E364" s="202" t="s">
        <v>19</v>
      </c>
      <c r="F364" s="203" t="s">
        <v>619</v>
      </c>
      <c r="G364" s="201"/>
      <c r="H364" s="204">
        <v>10</v>
      </c>
      <c r="I364" s="205"/>
      <c r="J364" s="201"/>
      <c r="K364" s="201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169</v>
      </c>
      <c r="AU364" s="210" t="s">
        <v>85</v>
      </c>
      <c r="AV364" s="13" t="s">
        <v>85</v>
      </c>
      <c r="AW364" s="13" t="s">
        <v>38</v>
      </c>
      <c r="AX364" s="13" t="s">
        <v>83</v>
      </c>
      <c r="AY364" s="210" t="s">
        <v>156</v>
      </c>
    </row>
    <row r="365" spans="1:65" s="2" customFormat="1" ht="21.75" customHeight="1">
      <c r="A365" s="34"/>
      <c r="B365" s="35"/>
      <c r="C365" s="180" t="s">
        <v>620</v>
      </c>
      <c r="D365" s="180" t="s">
        <v>158</v>
      </c>
      <c r="E365" s="181" t="s">
        <v>621</v>
      </c>
      <c r="F365" s="182" t="s">
        <v>622</v>
      </c>
      <c r="G365" s="183" t="s">
        <v>417</v>
      </c>
      <c r="H365" s="184">
        <v>3</v>
      </c>
      <c r="I365" s="185"/>
      <c r="J365" s="186">
        <f>ROUND(I365*H365,2)</f>
        <v>0</v>
      </c>
      <c r="K365" s="182" t="s">
        <v>162</v>
      </c>
      <c r="L365" s="39"/>
      <c r="M365" s="187" t="s">
        <v>19</v>
      </c>
      <c r="N365" s="188" t="s">
        <v>47</v>
      </c>
      <c r="O365" s="64"/>
      <c r="P365" s="189">
        <f>O365*H365</f>
        <v>0</v>
      </c>
      <c r="Q365" s="189">
        <v>2.1167600000000002</v>
      </c>
      <c r="R365" s="189">
        <f>Q365*H365</f>
        <v>6.3502800000000006</v>
      </c>
      <c r="S365" s="189">
        <v>0</v>
      </c>
      <c r="T365" s="190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1" t="s">
        <v>163</v>
      </c>
      <c r="AT365" s="191" t="s">
        <v>158</v>
      </c>
      <c r="AU365" s="191" t="s">
        <v>85</v>
      </c>
      <c r="AY365" s="16" t="s">
        <v>156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6" t="s">
        <v>83</v>
      </c>
      <c r="BK365" s="192">
        <f>ROUND(I365*H365,2)</f>
        <v>0</v>
      </c>
      <c r="BL365" s="16" t="s">
        <v>163</v>
      </c>
      <c r="BM365" s="191" t="s">
        <v>623</v>
      </c>
    </row>
    <row r="366" spans="1:65" s="2" customFormat="1" ht="19.5">
      <c r="A366" s="34"/>
      <c r="B366" s="35"/>
      <c r="C366" s="36"/>
      <c r="D366" s="193" t="s">
        <v>165</v>
      </c>
      <c r="E366" s="36"/>
      <c r="F366" s="194" t="s">
        <v>624</v>
      </c>
      <c r="G366" s="36"/>
      <c r="H366" s="36"/>
      <c r="I366" s="195"/>
      <c r="J366" s="36"/>
      <c r="K366" s="36"/>
      <c r="L366" s="39"/>
      <c r="M366" s="196"/>
      <c r="N366" s="197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6" t="s">
        <v>165</v>
      </c>
      <c r="AU366" s="16" t="s">
        <v>85</v>
      </c>
    </row>
    <row r="367" spans="1:65" s="2" customFormat="1" ht="11.25">
      <c r="A367" s="34"/>
      <c r="B367" s="35"/>
      <c r="C367" s="36"/>
      <c r="D367" s="198" t="s">
        <v>167</v>
      </c>
      <c r="E367" s="36"/>
      <c r="F367" s="199" t="s">
        <v>625</v>
      </c>
      <c r="G367" s="36"/>
      <c r="H367" s="36"/>
      <c r="I367" s="195"/>
      <c r="J367" s="36"/>
      <c r="K367" s="36"/>
      <c r="L367" s="39"/>
      <c r="M367" s="196"/>
      <c r="N367" s="197"/>
      <c r="O367" s="64"/>
      <c r="P367" s="64"/>
      <c r="Q367" s="64"/>
      <c r="R367" s="64"/>
      <c r="S367" s="64"/>
      <c r="T367" s="6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6" t="s">
        <v>167</v>
      </c>
      <c r="AU367" s="16" t="s">
        <v>85</v>
      </c>
    </row>
    <row r="368" spans="1:65" s="13" customFormat="1" ht="11.25">
      <c r="B368" s="200"/>
      <c r="C368" s="201"/>
      <c r="D368" s="193" t="s">
        <v>169</v>
      </c>
      <c r="E368" s="202" t="s">
        <v>19</v>
      </c>
      <c r="F368" s="203" t="s">
        <v>626</v>
      </c>
      <c r="G368" s="201"/>
      <c r="H368" s="204">
        <v>3</v>
      </c>
      <c r="I368" s="205"/>
      <c r="J368" s="201"/>
      <c r="K368" s="201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169</v>
      </c>
      <c r="AU368" s="210" t="s">
        <v>85</v>
      </c>
      <c r="AV368" s="13" t="s">
        <v>85</v>
      </c>
      <c r="AW368" s="13" t="s">
        <v>38</v>
      </c>
      <c r="AX368" s="13" t="s">
        <v>76</v>
      </c>
      <c r="AY368" s="210" t="s">
        <v>156</v>
      </c>
    </row>
    <row r="369" spans="1:65" s="2" customFormat="1" ht="16.5" customHeight="1">
      <c r="A369" s="34"/>
      <c r="B369" s="35"/>
      <c r="C369" s="211" t="s">
        <v>627</v>
      </c>
      <c r="D369" s="211" t="s">
        <v>336</v>
      </c>
      <c r="E369" s="212" t="s">
        <v>628</v>
      </c>
      <c r="F369" s="213" t="s">
        <v>629</v>
      </c>
      <c r="G369" s="214" t="s">
        <v>417</v>
      </c>
      <c r="H369" s="215">
        <v>1</v>
      </c>
      <c r="I369" s="216"/>
      <c r="J369" s="217">
        <f>ROUND(I369*H369,2)</f>
        <v>0</v>
      </c>
      <c r="K369" s="213" t="s">
        <v>19</v>
      </c>
      <c r="L369" s="218"/>
      <c r="M369" s="219" t="s">
        <v>19</v>
      </c>
      <c r="N369" s="220" t="s">
        <v>47</v>
      </c>
      <c r="O369" s="64"/>
      <c r="P369" s="189">
        <f>O369*H369</f>
        <v>0</v>
      </c>
      <c r="Q369" s="189">
        <v>1.1599999999999999</v>
      </c>
      <c r="R369" s="189">
        <f>Q369*H369</f>
        <v>1.1599999999999999</v>
      </c>
      <c r="S369" s="189">
        <v>0</v>
      </c>
      <c r="T369" s="190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1" t="s">
        <v>214</v>
      </c>
      <c r="AT369" s="191" t="s">
        <v>336</v>
      </c>
      <c r="AU369" s="191" t="s">
        <v>85</v>
      </c>
      <c r="AY369" s="16" t="s">
        <v>156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6" t="s">
        <v>83</v>
      </c>
      <c r="BK369" s="192">
        <f>ROUND(I369*H369,2)</f>
        <v>0</v>
      </c>
      <c r="BL369" s="16" t="s">
        <v>163</v>
      </c>
      <c r="BM369" s="191" t="s">
        <v>630</v>
      </c>
    </row>
    <row r="370" spans="1:65" s="2" customFormat="1" ht="11.25">
      <c r="A370" s="34"/>
      <c r="B370" s="35"/>
      <c r="C370" s="36"/>
      <c r="D370" s="193" t="s">
        <v>165</v>
      </c>
      <c r="E370" s="36"/>
      <c r="F370" s="194" t="s">
        <v>629</v>
      </c>
      <c r="G370" s="36"/>
      <c r="H370" s="36"/>
      <c r="I370" s="195"/>
      <c r="J370" s="36"/>
      <c r="K370" s="36"/>
      <c r="L370" s="39"/>
      <c r="M370" s="196"/>
      <c r="N370" s="197"/>
      <c r="O370" s="64"/>
      <c r="P370" s="64"/>
      <c r="Q370" s="64"/>
      <c r="R370" s="64"/>
      <c r="S370" s="64"/>
      <c r="T370" s="65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6" t="s">
        <v>165</v>
      </c>
      <c r="AU370" s="16" t="s">
        <v>85</v>
      </c>
    </row>
    <row r="371" spans="1:65" s="2" customFormat="1" ht="16.5" customHeight="1">
      <c r="A371" s="34"/>
      <c r="B371" s="35"/>
      <c r="C371" s="211" t="s">
        <v>631</v>
      </c>
      <c r="D371" s="211" t="s">
        <v>336</v>
      </c>
      <c r="E371" s="212" t="s">
        <v>632</v>
      </c>
      <c r="F371" s="213" t="s">
        <v>633</v>
      </c>
      <c r="G371" s="214" t="s">
        <v>417</v>
      </c>
      <c r="H371" s="215">
        <v>1</v>
      </c>
      <c r="I371" s="216"/>
      <c r="J371" s="217">
        <f>ROUND(I371*H371,2)</f>
        <v>0</v>
      </c>
      <c r="K371" s="213" t="s">
        <v>19</v>
      </c>
      <c r="L371" s="218"/>
      <c r="M371" s="219" t="s">
        <v>19</v>
      </c>
      <c r="N371" s="220" t="s">
        <v>47</v>
      </c>
      <c r="O371" s="64"/>
      <c r="P371" s="189">
        <f>O371*H371</f>
        <v>0</v>
      </c>
      <c r="Q371" s="189">
        <v>1.27</v>
      </c>
      <c r="R371" s="189">
        <f>Q371*H371</f>
        <v>1.27</v>
      </c>
      <c r="S371" s="189">
        <v>0</v>
      </c>
      <c r="T371" s="190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1" t="s">
        <v>214</v>
      </c>
      <c r="AT371" s="191" t="s">
        <v>336</v>
      </c>
      <c r="AU371" s="191" t="s">
        <v>85</v>
      </c>
      <c r="AY371" s="16" t="s">
        <v>156</v>
      </c>
      <c r="BE371" s="192">
        <f>IF(N371="základní",J371,0)</f>
        <v>0</v>
      </c>
      <c r="BF371" s="192">
        <f>IF(N371="snížená",J371,0)</f>
        <v>0</v>
      </c>
      <c r="BG371" s="192">
        <f>IF(N371="zákl. přenesená",J371,0)</f>
        <v>0</v>
      </c>
      <c r="BH371" s="192">
        <f>IF(N371="sníž. přenesená",J371,0)</f>
        <v>0</v>
      </c>
      <c r="BI371" s="192">
        <f>IF(N371="nulová",J371,0)</f>
        <v>0</v>
      </c>
      <c r="BJ371" s="16" t="s">
        <v>83</v>
      </c>
      <c r="BK371" s="192">
        <f>ROUND(I371*H371,2)</f>
        <v>0</v>
      </c>
      <c r="BL371" s="16" t="s">
        <v>163</v>
      </c>
      <c r="BM371" s="191" t="s">
        <v>634</v>
      </c>
    </row>
    <row r="372" spans="1:65" s="2" customFormat="1" ht="11.25">
      <c r="A372" s="34"/>
      <c r="B372" s="35"/>
      <c r="C372" s="36"/>
      <c r="D372" s="193" t="s">
        <v>165</v>
      </c>
      <c r="E372" s="36"/>
      <c r="F372" s="194" t="s">
        <v>633</v>
      </c>
      <c r="G372" s="36"/>
      <c r="H372" s="36"/>
      <c r="I372" s="195"/>
      <c r="J372" s="36"/>
      <c r="K372" s="36"/>
      <c r="L372" s="39"/>
      <c r="M372" s="196"/>
      <c r="N372" s="197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6" t="s">
        <v>165</v>
      </c>
      <c r="AU372" s="16" t="s">
        <v>85</v>
      </c>
    </row>
    <row r="373" spans="1:65" s="2" customFormat="1" ht="16.5" customHeight="1">
      <c r="A373" s="34"/>
      <c r="B373" s="35"/>
      <c r="C373" s="211" t="s">
        <v>635</v>
      </c>
      <c r="D373" s="211" t="s">
        <v>336</v>
      </c>
      <c r="E373" s="212" t="s">
        <v>636</v>
      </c>
      <c r="F373" s="213" t="s">
        <v>637</v>
      </c>
      <c r="G373" s="214" t="s">
        <v>417</v>
      </c>
      <c r="H373" s="215">
        <v>1</v>
      </c>
      <c r="I373" s="216"/>
      <c r="J373" s="217">
        <f>ROUND(I373*H373,2)</f>
        <v>0</v>
      </c>
      <c r="K373" s="213" t="s">
        <v>19</v>
      </c>
      <c r="L373" s="218"/>
      <c r="M373" s="219" t="s">
        <v>19</v>
      </c>
      <c r="N373" s="220" t="s">
        <v>47</v>
      </c>
      <c r="O373" s="64"/>
      <c r="P373" s="189">
        <f>O373*H373</f>
        <v>0</v>
      </c>
      <c r="Q373" s="189">
        <v>2.5299999999999998</v>
      </c>
      <c r="R373" s="189">
        <f>Q373*H373</f>
        <v>2.5299999999999998</v>
      </c>
      <c r="S373" s="189">
        <v>0</v>
      </c>
      <c r="T373" s="190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1" t="s">
        <v>214</v>
      </c>
      <c r="AT373" s="191" t="s">
        <v>336</v>
      </c>
      <c r="AU373" s="191" t="s">
        <v>85</v>
      </c>
      <c r="AY373" s="16" t="s">
        <v>156</v>
      </c>
      <c r="BE373" s="192">
        <f>IF(N373="základní",J373,0)</f>
        <v>0</v>
      </c>
      <c r="BF373" s="192">
        <f>IF(N373="snížená",J373,0)</f>
        <v>0</v>
      </c>
      <c r="BG373" s="192">
        <f>IF(N373="zákl. přenesená",J373,0)</f>
        <v>0</v>
      </c>
      <c r="BH373" s="192">
        <f>IF(N373="sníž. přenesená",J373,0)</f>
        <v>0</v>
      </c>
      <c r="BI373" s="192">
        <f>IF(N373="nulová",J373,0)</f>
        <v>0</v>
      </c>
      <c r="BJ373" s="16" t="s">
        <v>83</v>
      </c>
      <c r="BK373" s="192">
        <f>ROUND(I373*H373,2)</f>
        <v>0</v>
      </c>
      <c r="BL373" s="16" t="s">
        <v>163</v>
      </c>
      <c r="BM373" s="191" t="s">
        <v>638</v>
      </c>
    </row>
    <row r="374" spans="1:65" s="2" customFormat="1" ht="11.25">
      <c r="A374" s="34"/>
      <c r="B374" s="35"/>
      <c r="C374" s="36"/>
      <c r="D374" s="193" t="s">
        <v>165</v>
      </c>
      <c r="E374" s="36"/>
      <c r="F374" s="194" t="s">
        <v>637</v>
      </c>
      <c r="G374" s="36"/>
      <c r="H374" s="36"/>
      <c r="I374" s="195"/>
      <c r="J374" s="36"/>
      <c r="K374" s="36"/>
      <c r="L374" s="39"/>
      <c r="M374" s="196"/>
      <c r="N374" s="197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6" t="s">
        <v>165</v>
      </c>
      <c r="AU374" s="16" t="s">
        <v>85</v>
      </c>
    </row>
    <row r="375" spans="1:65" s="2" customFormat="1" ht="16.5" customHeight="1">
      <c r="A375" s="34"/>
      <c r="B375" s="35"/>
      <c r="C375" s="211" t="s">
        <v>639</v>
      </c>
      <c r="D375" s="211" t="s">
        <v>336</v>
      </c>
      <c r="E375" s="212" t="s">
        <v>640</v>
      </c>
      <c r="F375" s="213" t="s">
        <v>641</v>
      </c>
      <c r="G375" s="214" t="s">
        <v>417</v>
      </c>
      <c r="H375" s="215">
        <v>6</v>
      </c>
      <c r="I375" s="216"/>
      <c r="J375" s="217">
        <f>ROUND(I375*H375,2)</f>
        <v>0</v>
      </c>
      <c r="K375" s="213" t="s">
        <v>162</v>
      </c>
      <c r="L375" s="218"/>
      <c r="M375" s="219" t="s">
        <v>19</v>
      </c>
      <c r="N375" s="220" t="s">
        <v>47</v>
      </c>
      <c r="O375" s="64"/>
      <c r="P375" s="189">
        <f>O375*H375</f>
        <v>0</v>
      </c>
      <c r="Q375" s="189">
        <v>1.0129999999999999</v>
      </c>
      <c r="R375" s="189">
        <f>Q375*H375</f>
        <v>6.0779999999999994</v>
      </c>
      <c r="S375" s="189">
        <v>0</v>
      </c>
      <c r="T375" s="190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1" t="s">
        <v>214</v>
      </c>
      <c r="AT375" s="191" t="s">
        <v>336</v>
      </c>
      <c r="AU375" s="191" t="s">
        <v>85</v>
      </c>
      <c r="AY375" s="16" t="s">
        <v>156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6" t="s">
        <v>83</v>
      </c>
      <c r="BK375" s="192">
        <f>ROUND(I375*H375,2)</f>
        <v>0</v>
      </c>
      <c r="BL375" s="16" t="s">
        <v>163</v>
      </c>
      <c r="BM375" s="191" t="s">
        <v>642</v>
      </c>
    </row>
    <row r="376" spans="1:65" s="2" customFormat="1" ht="11.25">
      <c r="A376" s="34"/>
      <c r="B376" s="35"/>
      <c r="C376" s="36"/>
      <c r="D376" s="193" t="s">
        <v>165</v>
      </c>
      <c r="E376" s="36"/>
      <c r="F376" s="194" t="s">
        <v>641</v>
      </c>
      <c r="G376" s="36"/>
      <c r="H376" s="36"/>
      <c r="I376" s="195"/>
      <c r="J376" s="36"/>
      <c r="K376" s="36"/>
      <c r="L376" s="39"/>
      <c r="M376" s="196"/>
      <c r="N376" s="197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6" t="s">
        <v>165</v>
      </c>
      <c r="AU376" s="16" t="s">
        <v>85</v>
      </c>
    </row>
    <row r="377" spans="1:65" s="2" customFormat="1" ht="16.5" customHeight="1">
      <c r="A377" s="34"/>
      <c r="B377" s="35"/>
      <c r="C377" s="211" t="s">
        <v>643</v>
      </c>
      <c r="D377" s="211" t="s">
        <v>336</v>
      </c>
      <c r="E377" s="212" t="s">
        <v>644</v>
      </c>
      <c r="F377" s="213" t="s">
        <v>645</v>
      </c>
      <c r="G377" s="214" t="s">
        <v>417</v>
      </c>
      <c r="H377" s="215">
        <v>3</v>
      </c>
      <c r="I377" s="216"/>
      <c r="J377" s="217">
        <f>ROUND(I377*H377,2)</f>
        <v>0</v>
      </c>
      <c r="K377" s="213" t="s">
        <v>162</v>
      </c>
      <c r="L377" s="218"/>
      <c r="M377" s="219" t="s">
        <v>19</v>
      </c>
      <c r="N377" s="220" t="s">
        <v>47</v>
      </c>
      <c r="O377" s="64"/>
      <c r="P377" s="189">
        <f>O377*H377</f>
        <v>0</v>
      </c>
      <c r="Q377" s="189">
        <v>0.58499999999999996</v>
      </c>
      <c r="R377" s="189">
        <f>Q377*H377</f>
        <v>1.7549999999999999</v>
      </c>
      <c r="S377" s="189">
        <v>0</v>
      </c>
      <c r="T377" s="190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1" t="s">
        <v>214</v>
      </c>
      <c r="AT377" s="191" t="s">
        <v>336</v>
      </c>
      <c r="AU377" s="191" t="s">
        <v>85</v>
      </c>
      <c r="AY377" s="16" t="s">
        <v>156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6" t="s">
        <v>83</v>
      </c>
      <c r="BK377" s="192">
        <f>ROUND(I377*H377,2)</f>
        <v>0</v>
      </c>
      <c r="BL377" s="16" t="s">
        <v>163</v>
      </c>
      <c r="BM377" s="191" t="s">
        <v>646</v>
      </c>
    </row>
    <row r="378" spans="1:65" s="2" customFormat="1" ht="11.25">
      <c r="A378" s="34"/>
      <c r="B378" s="35"/>
      <c r="C378" s="36"/>
      <c r="D378" s="193" t="s">
        <v>165</v>
      </c>
      <c r="E378" s="36"/>
      <c r="F378" s="194" t="s">
        <v>645</v>
      </c>
      <c r="G378" s="36"/>
      <c r="H378" s="36"/>
      <c r="I378" s="195"/>
      <c r="J378" s="36"/>
      <c r="K378" s="36"/>
      <c r="L378" s="39"/>
      <c r="M378" s="196"/>
      <c r="N378" s="197"/>
      <c r="O378" s="64"/>
      <c r="P378" s="64"/>
      <c r="Q378" s="64"/>
      <c r="R378" s="64"/>
      <c r="S378" s="64"/>
      <c r="T378" s="65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6" t="s">
        <v>165</v>
      </c>
      <c r="AU378" s="16" t="s">
        <v>85</v>
      </c>
    </row>
    <row r="379" spans="1:65" s="2" customFormat="1" ht="16.5" customHeight="1">
      <c r="A379" s="34"/>
      <c r="B379" s="35"/>
      <c r="C379" s="211" t="s">
        <v>647</v>
      </c>
      <c r="D379" s="211" t="s">
        <v>336</v>
      </c>
      <c r="E379" s="212" t="s">
        <v>648</v>
      </c>
      <c r="F379" s="213" t="s">
        <v>649</v>
      </c>
      <c r="G379" s="214" t="s">
        <v>417</v>
      </c>
      <c r="H379" s="215">
        <v>1</v>
      </c>
      <c r="I379" s="216"/>
      <c r="J379" s="217">
        <f>ROUND(I379*H379,2)</f>
        <v>0</v>
      </c>
      <c r="K379" s="213" t="s">
        <v>162</v>
      </c>
      <c r="L379" s="218"/>
      <c r="M379" s="219" t="s">
        <v>19</v>
      </c>
      <c r="N379" s="220" t="s">
        <v>47</v>
      </c>
      <c r="O379" s="64"/>
      <c r="P379" s="189">
        <f>O379*H379</f>
        <v>0</v>
      </c>
      <c r="Q379" s="189">
        <v>0.04</v>
      </c>
      <c r="R379" s="189">
        <f>Q379*H379</f>
        <v>0.04</v>
      </c>
      <c r="S379" s="189">
        <v>0</v>
      </c>
      <c r="T379" s="190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1" t="s">
        <v>214</v>
      </c>
      <c r="AT379" s="191" t="s">
        <v>336</v>
      </c>
      <c r="AU379" s="191" t="s">
        <v>85</v>
      </c>
      <c r="AY379" s="16" t="s">
        <v>156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6" t="s">
        <v>83</v>
      </c>
      <c r="BK379" s="192">
        <f>ROUND(I379*H379,2)</f>
        <v>0</v>
      </c>
      <c r="BL379" s="16" t="s">
        <v>163</v>
      </c>
      <c r="BM379" s="191" t="s">
        <v>650</v>
      </c>
    </row>
    <row r="380" spans="1:65" s="2" customFormat="1" ht="11.25">
      <c r="A380" s="34"/>
      <c r="B380" s="35"/>
      <c r="C380" s="36"/>
      <c r="D380" s="193" t="s">
        <v>165</v>
      </c>
      <c r="E380" s="36"/>
      <c r="F380" s="194" t="s">
        <v>649</v>
      </c>
      <c r="G380" s="36"/>
      <c r="H380" s="36"/>
      <c r="I380" s="195"/>
      <c r="J380" s="36"/>
      <c r="K380" s="36"/>
      <c r="L380" s="39"/>
      <c r="M380" s="196"/>
      <c r="N380" s="197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6" t="s">
        <v>165</v>
      </c>
      <c r="AU380" s="16" t="s">
        <v>85</v>
      </c>
    </row>
    <row r="381" spans="1:65" s="2" customFormat="1" ht="16.5" customHeight="1">
      <c r="A381" s="34"/>
      <c r="B381" s="35"/>
      <c r="C381" s="211" t="s">
        <v>651</v>
      </c>
      <c r="D381" s="211" t="s">
        <v>336</v>
      </c>
      <c r="E381" s="212" t="s">
        <v>652</v>
      </c>
      <c r="F381" s="213" t="s">
        <v>653</v>
      </c>
      <c r="G381" s="214" t="s">
        <v>417</v>
      </c>
      <c r="H381" s="215">
        <v>4</v>
      </c>
      <c r="I381" s="216"/>
      <c r="J381" s="217">
        <f>ROUND(I381*H381,2)</f>
        <v>0</v>
      </c>
      <c r="K381" s="213" t="s">
        <v>162</v>
      </c>
      <c r="L381" s="218"/>
      <c r="M381" s="219" t="s">
        <v>19</v>
      </c>
      <c r="N381" s="220" t="s">
        <v>47</v>
      </c>
      <c r="O381" s="64"/>
      <c r="P381" s="189">
        <f>O381*H381</f>
        <v>0</v>
      </c>
      <c r="Q381" s="189">
        <v>6.8000000000000005E-2</v>
      </c>
      <c r="R381" s="189">
        <f>Q381*H381</f>
        <v>0.27200000000000002</v>
      </c>
      <c r="S381" s="189">
        <v>0</v>
      </c>
      <c r="T381" s="190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1" t="s">
        <v>214</v>
      </c>
      <c r="AT381" s="191" t="s">
        <v>336</v>
      </c>
      <c r="AU381" s="191" t="s">
        <v>85</v>
      </c>
      <c r="AY381" s="16" t="s">
        <v>156</v>
      </c>
      <c r="BE381" s="192">
        <f>IF(N381="základní",J381,0)</f>
        <v>0</v>
      </c>
      <c r="BF381" s="192">
        <f>IF(N381="snížená",J381,0)</f>
        <v>0</v>
      </c>
      <c r="BG381" s="192">
        <f>IF(N381="zákl. přenesená",J381,0)</f>
        <v>0</v>
      </c>
      <c r="BH381" s="192">
        <f>IF(N381="sníž. přenesená",J381,0)</f>
        <v>0</v>
      </c>
      <c r="BI381" s="192">
        <f>IF(N381="nulová",J381,0)</f>
        <v>0</v>
      </c>
      <c r="BJ381" s="16" t="s">
        <v>83</v>
      </c>
      <c r="BK381" s="192">
        <f>ROUND(I381*H381,2)</f>
        <v>0</v>
      </c>
      <c r="BL381" s="16" t="s">
        <v>163</v>
      </c>
      <c r="BM381" s="191" t="s">
        <v>654</v>
      </c>
    </row>
    <row r="382" spans="1:65" s="2" customFormat="1" ht="11.25">
      <c r="A382" s="34"/>
      <c r="B382" s="35"/>
      <c r="C382" s="36"/>
      <c r="D382" s="193" t="s">
        <v>165</v>
      </c>
      <c r="E382" s="36"/>
      <c r="F382" s="194" t="s">
        <v>653</v>
      </c>
      <c r="G382" s="36"/>
      <c r="H382" s="36"/>
      <c r="I382" s="195"/>
      <c r="J382" s="36"/>
      <c r="K382" s="36"/>
      <c r="L382" s="39"/>
      <c r="M382" s="196"/>
      <c r="N382" s="197"/>
      <c r="O382" s="64"/>
      <c r="P382" s="64"/>
      <c r="Q382" s="64"/>
      <c r="R382" s="64"/>
      <c r="S382" s="64"/>
      <c r="T382" s="65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6" t="s">
        <v>165</v>
      </c>
      <c r="AU382" s="16" t="s">
        <v>85</v>
      </c>
    </row>
    <row r="383" spans="1:65" s="2" customFormat="1" ht="16.5" customHeight="1">
      <c r="A383" s="34"/>
      <c r="B383" s="35"/>
      <c r="C383" s="211" t="s">
        <v>655</v>
      </c>
      <c r="D383" s="211" t="s">
        <v>336</v>
      </c>
      <c r="E383" s="212" t="s">
        <v>656</v>
      </c>
      <c r="F383" s="213" t="s">
        <v>657</v>
      </c>
      <c r="G383" s="214" t="s">
        <v>417</v>
      </c>
      <c r="H383" s="215">
        <v>9</v>
      </c>
      <c r="I383" s="216"/>
      <c r="J383" s="217">
        <f>ROUND(I383*H383,2)</f>
        <v>0</v>
      </c>
      <c r="K383" s="213" t="s">
        <v>162</v>
      </c>
      <c r="L383" s="218"/>
      <c r="M383" s="219" t="s">
        <v>19</v>
      </c>
      <c r="N383" s="220" t="s">
        <v>47</v>
      </c>
      <c r="O383" s="64"/>
      <c r="P383" s="189">
        <f>O383*H383</f>
        <v>0</v>
      </c>
      <c r="Q383" s="189">
        <v>2E-3</v>
      </c>
      <c r="R383" s="189">
        <f>Q383*H383</f>
        <v>1.8000000000000002E-2</v>
      </c>
      <c r="S383" s="189">
        <v>0</v>
      </c>
      <c r="T383" s="190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1" t="s">
        <v>214</v>
      </c>
      <c r="AT383" s="191" t="s">
        <v>336</v>
      </c>
      <c r="AU383" s="191" t="s">
        <v>85</v>
      </c>
      <c r="AY383" s="16" t="s">
        <v>156</v>
      </c>
      <c r="BE383" s="192">
        <f>IF(N383="základní",J383,0)</f>
        <v>0</v>
      </c>
      <c r="BF383" s="192">
        <f>IF(N383="snížená",J383,0)</f>
        <v>0</v>
      </c>
      <c r="BG383" s="192">
        <f>IF(N383="zákl. přenesená",J383,0)</f>
        <v>0</v>
      </c>
      <c r="BH383" s="192">
        <f>IF(N383="sníž. přenesená",J383,0)</f>
        <v>0</v>
      </c>
      <c r="BI383" s="192">
        <f>IF(N383="nulová",J383,0)</f>
        <v>0</v>
      </c>
      <c r="BJ383" s="16" t="s">
        <v>83</v>
      </c>
      <c r="BK383" s="192">
        <f>ROUND(I383*H383,2)</f>
        <v>0</v>
      </c>
      <c r="BL383" s="16" t="s">
        <v>163</v>
      </c>
      <c r="BM383" s="191" t="s">
        <v>658</v>
      </c>
    </row>
    <row r="384" spans="1:65" s="2" customFormat="1" ht="11.25">
      <c r="A384" s="34"/>
      <c r="B384" s="35"/>
      <c r="C384" s="36"/>
      <c r="D384" s="193" t="s">
        <v>165</v>
      </c>
      <c r="E384" s="36"/>
      <c r="F384" s="194" t="s">
        <v>657</v>
      </c>
      <c r="G384" s="36"/>
      <c r="H384" s="36"/>
      <c r="I384" s="195"/>
      <c r="J384" s="36"/>
      <c r="K384" s="36"/>
      <c r="L384" s="39"/>
      <c r="M384" s="196"/>
      <c r="N384" s="197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6" t="s">
        <v>165</v>
      </c>
      <c r="AU384" s="16" t="s">
        <v>85</v>
      </c>
    </row>
    <row r="385" spans="1:65" s="2" customFormat="1" ht="16.5" customHeight="1">
      <c r="A385" s="34"/>
      <c r="B385" s="35"/>
      <c r="C385" s="180" t="s">
        <v>659</v>
      </c>
      <c r="D385" s="180" t="s">
        <v>158</v>
      </c>
      <c r="E385" s="181" t="s">
        <v>660</v>
      </c>
      <c r="F385" s="182" t="s">
        <v>661</v>
      </c>
      <c r="G385" s="183" t="s">
        <v>417</v>
      </c>
      <c r="H385" s="184">
        <v>6</v>
      </c>
      <c r="I385" s="185"/>
      <c r="J385" s="186">
        <f>ROUND(I385*H385,2)</f>
        <v>0</v>
      </c>
      <c r="K385" s="182" t="s">
        <v>162</v>
      </c>
      <c r="L385" s="39"/>
      <c r="M385" s="187" t="s">
        <v>19</v>
      </c>
      <c r="N385" s="188" t="s">
        <v>47</v>
      </c>
      <c r="O385" s="64"/>
      <c r="P385" s="189">
        <f>O385*H385</f>
        <v>0</v>
      </c>
      <c r="Q385" s="189">
        <v>1.0189999999999999E-2</v>
      </c>
      <c r="R385" s="189">
        <f>Q385*H385</f>
        <v>6.114E-2</v>
      </c>
      <c r="S385" s="189">
        <v>0</v>
      </c>
      <c r="T385" s="190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1" t="s">
        <v>163</v>
      </c>
      <c r="AT385" s="191" t="s">
        <v>158</v>
      </c>
      <c r="AU385" s="191" t="s">
        <v>85</v>
      </c>
      <c r="AY385" s="16" t="s">
        <v>156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6" t="s">
        <v>83</v>
      </c>
      <c r="BK385" s="192">
        <f>ROUND(I385*H385,2)</f>
        <v>0</v>
      </c>
      <c r="BL385" s="16" t="s">
        <v>163</v>
      </c>
      <c r="BM385" s="191" t="s">
        <v>662</v>
      </c>
    </row>
    <row r="386" spans="1:65" s="2" customFormat="1" ht="11.25">
      <c r="A386" s="34"/>
      <c r="B386" s="35"/>
      <c r="C386" s="36"/>
      <c r="D386" s="193" t="s">
        <v>165</v>
      </c>
      <c r="E386" s="36"/>
      <c r="F386" s="194" t="s">
        <v>661</v>
      </c>
      <c r="G386" s="36"/>
      <c r="H386" s="36"/>
      <c r="I386" s="195"/>
      <c r="J386" s="36"/>
      <c r="K386" s="36"/>
      <c r="L386" s="39"/>
      <c r="M386" s="196"/>
      <c r="N386" s="197"/>
      <c r="O386" s="64"/>
      <c r="P386" s="64"/>
      <c r="Q386" s="64"/>
      <c r="R386" s="64"/>
      <c r="S386" s="64"/>
      <c r="T386" s="65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6" t="s">
        <v>165</v>
      </c>
      <c r="AU386" s="16" t="s">
        <v>85</v>
      </c>
    </row>
    <row r="387" spans="1:65" s="2" customFormat="1" ht="11.25">
      <c r="A387" s="34"/>
      <c r="B387" s="35"/>
      <c r="C387" s="36"/>
      <c r="D387" s="198" t="s">
        <v>167</v>
      </c>
      <c r="E387" s="36"/>
      <c r="F387" s="199" t="s">
        <v>663</v>
      </c>
      <c r="G387" s="36"/>
      <c r="H387" s="36"/>
      <c r="I387" s="195"/>
      <c r="J387" s="36"/>
      <c r="K387" s="36"/>
      <c r="L387" s="39"/>
      <c r="M387" s="196"/>
      <c r="N387" s="197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6" t="s">
        <v>167</v>
      </c>
      <c r="AU387" s="16" t="s">
        <v>85</v>
      </c>
    </row>
    <row r="388" spans="1:65" s="13" customFormat="1" ht="11.25">
      <c r="B388" s="200"/>
      <c r="C388" s="201"/>
      <c r="D388" s="193" t="s">
        <v>169</v>
      </c>
      <c r="E388" s="202" t="s">
        <v>19</v>
      </c>
      <c r="F388" s="203" t="s">
        <v>664</v>
      </c>
      <c r="G388" s="201"/>
      <c r="H388" s="204">
        <v>1</v>
      </c>
      <c r="I388" s="205"/>
      <c r="J388" s="201"/>
      <c r="K388" s="201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169</v>
      </c>
      <c r="AU388" s="210" t="s">
        <v>85</v>
      </c>
      <c r="AV388" s="13" t="s">
        <v>85</v>
      </c>
      <c r="AW388" s="13" t="s">
        <v>38</v>
      </c>
      <c r="AX388" s="13" t="s">
        <v>76</v>
      </c>
      <c r="AY388" s="210" t="s">
        <v>156</v>
      </c>
    </row>
    <row r="389" spans="1:65" s="13" customFormat="1" ht="11.25">
      <c r="B389" s="200"/>
      <c r="C389" s="201"/>
      <c r="D389" s="193" t="s">
        <v>169</v>
      </c>
      <c r="E389" s="202" t="s">
        <v>19</v>
      </c>
      <c r="F389" s="203" t="s">
        <v>665</v>
      </c>
      <c r="G389" s="201"/>
      <c r="H389" s="204">
        <v>1</v>
      </c>
      <c r="I389" s="205"/>
      <c r="J389" s="201"/>
      <c r="K389" s="201"/>
      <c r="L389" s="206"/>
      <c r="M389" s="207"/>
      <c r="N389" s="208"/>
      <c r="O389" s="208"/>
      <c r="P389" s="208"/>
      <c r="Q389" s="208"/>
      <c r="R389" s="208"/>
      <c r="S389" s="208"/>
      <c r="T389" s="209"/>
      <c r="AT389" s="210" t="s">
        <v>169</v>
      </c>
      <c r="AU389" s="210" t="s">
        <v>85</v>
      </c>
      <c r="AV389" s="13" t="s">
        <v>85</v>
      </c>
      <c r="AW389" s="13" t="s">
        <v>38</v>
      </c>
      <c r="AX389" s="13" t="s">
        <v>76</v>
      </c>
      <c r="AY389" s="210" t="s">
        <v>156</v>
      </c>
    </row>
    <row r="390" spans="1:65" s="13" customFormat="1" ht="11.25">
      <c r="B390" s="200"/>
      <c r="C390" s="201"/>
      <c r="D390" s="193" t="s">
        <v>169</v>
      </c>
      <c r="E390" s="202" t="s">
        <v>19</v>
      </c>
      <c r="F390" s="203" t="s">
        <v>666</v>
      </c>
      <c r="G390" s="201"/>
      <c r="H390" s="204">
        <v>4</v>
      </c>
      <c r="I390" s="205"/>
      <c r="J390" s="201"/>
      <c r="K390" s="201"/>
      <c r="L390" s="206"/>
      <c r="M390" s="207"/>
      <c r="N390" s="208"/>
      <c r="O390" s="208"/>
      <c r="P390" s="208"/>
      <c r="Q390" s="208"/>
      <c r="R390" s="208"/>
      <c r="S390" s="208"/>
      <c r="T390" s="209"/>
      <c r="AT390" s="210" t="s">
        <v>169</v>
      </c>
      <c r="AU390" s="210" t="s">
        <v>85</v>
      </c>
      <c r="AV390" s="13" t="s">
        <v>85</v>
      </c>
      <c r="AW390" s="13" t="s">
        <v>38</v>
      </c>
      <c r="AX390" s="13" t="s">
        <v>76</v>
      </c>
      <c r="AY390" s="210" t="s">
        <v>156</v>
      </c>
    </row>
    <row r="391" spans="1:65" s="2" customFormat="1" ht="16.5" customHeight="1">
      <c r="A391" s="34"/>
      <c r="B391" s="35"/>
      <c r="C391" s="211" t="s">
        <v>667</v>
      </c>
      <c r="D391" s="211" t="s">
        <v>336</v>
      </c>
      <c r="E391" s="212" t="s">
        <v>668</v>
      </c>
      <c r="F391" s="213" t="s">
        <v>669</v>
      </c>
      <c r="G391" s="214" t="s">
        <v>417</v>
      </c>
      <c r="H391" s="215">
        <v>1</v>
      </c>
      <c r="I391" s="216"/>
      <c r="J391" s="217">
        <f>ROUND(I391*H391,2)</f>
        <v>0</v>
      </c>
      <c r="K391" s="213" t="s">
        <v>19</v>
      </c>
      <c r="L391" s="218"/>
      <c r="M391" s="219" t="s">
        <v>19</v>
      </c>
      <c r="N391" s="220" t="s">
        <v>47</v>
      </c>
      <c r="O391" s="64"/>
      <c r="P391" s="189">
        <f>O391*H391</f>
        <v>0</v>
      </c>
      <c r="Q391" s="189">
        <v>3.7</v>
      </c>
      <c r="R391" s="189">
        <f>Q391*H391</f>
        <v>3.7</v>
      </c>
      <c r="S391" s="189">
        <v>0</v>
      </c>
      <c r="T391" s="190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1" t="s">
        <v>214</v>
      </c>
      <c r="AT391" s="191" t="s">
        <v>336</v>
      </c>
      <c r="AU391" s="191" t="s">
        <v>85</v>
      </c>
      <c r="AY391" s="16" t="s">
        <v>156</v>
      </c>
      <c r="BE391" s="192">
        <f>IF(N391="základní",J391,0)</f>
        <v>0</v>
      </c>
      <c r="BF391" s="192">
        <f>IF(N391="snížená",J391,0)</f>
        <v>0</v>
      </c>
      <c r="BG391" s="192">
        <f>IF(N391="zákl. přenesená",J391,0)</f>
        <v>0</v>
      </c>
      <c r="BH391" s="192">
        <f>IF(N391="sníž. přenesená",J391,0)</f>
        <v>0</v>
      </c>
      <c r="BI391" s="192">
        <f>IF(N391="nulová",J391,0)</f>
        <v>0</v>
      </c>
      <c r="BJ391" s="16" t="s">
        <v>83</v>
      </c>
      <c r="BK391" s="192">
        <f>ROUND(I391*H391,2)</f>
        <v>0</v>
      </c>
      <c r="BL391" s="16" t="s">
        <v>163</v>
      </c>
      <c r="BM391" s="191" t="s">
        <v>670</v>
      </c>
    </row>
    <row r="392" spans="1:65" s="2" customFormat="1" ht="11.25">
      <c r="A392" s="34"/>
      <c r="B392" s="35"/>
      <c r="C392" s="36"/>
      <c r="D392" s="193" t="s">
        <v>165</v>
      </c>
      <c r="E392" s="36"/>
      <c r="F392" s="194" t="s">
        <v>669</v>
      </c>
      <c r="G392" s="36"/>
      <c r="H392" s="36"/>
      <c r="I392" s="195"/>
      <c r="J392" s="36"/>
      <c r="K392" s="36"/>
      <c r="L392" s="39"/>
      <c r="M392" s="196"/>
      <c r="N392" s="197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6" t="s">
        <v>165</v>
      </c>
      <c r="AU392" s="16" t="s">
        <v>85</v>
      </c>
    </row>
    <row r="393" spans="1:65" s="13" customFormat="1" ht="11.25">
      <c r="B393" s="200"/>
      <c r="C393" s="201"/>
      <c r="D393" s="193" t="s">
        <v>169</v>
      </c>
      <c r="E393" s="202" t="s">
        <v>19</v>
      </c>
      <c r="F393" s="203" t="s">
        <v>664</v>
      </c>
      <c r="G393" s="201"/>
      <c r="H393" s="204">
        <v>1</v>
      </c>
      <c r="I393" s="205"/>
      <c r="J393" s="201"/>
      <c r="K393" s="201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169</v>
      </c>
      <c r="AU393" s="210" t="s">
        <v>85</v>
      </c>
      <c r="AV393" s="13" t="s">
        <v>85</v>
      </c>
      <c r="AW393" s="13" t="s">
        <v>38</v>
      </c>
      <c r="AX393" s="13" t="s">
        <v>83</v>
      </c>
      <c r="AY393" s="210" t="s">
        <v>156</v>
      </c>
    </row>
    <row r="394" spans="1:65" s="2" customFormat="1" ht="16.5" customHeight="1">
      <c r="A394" s="34"/>
      <c r="B394" s="35"/>
      <c r="C394" s="211" t="s">
        <v>671</v>
      </c>
      <c r="D394" s="211" t="s">
        <v>336</v>
      </c>
      <c r="E394" s="212" t="s">
        <v>672</v>
      </c>
      <c r="F394" s="213" t="s">
        <v>673</v>
      </c>
      <c r="G394" s="214" t="s">
        <v>417</v>
      </c>
      <c r="H394" s="215">
        <v>1</v>
      </c>
      <c r="I394" s="216"/>
      <c r="J394" s="217">
        <f>ROUND(I394*H394,2)</f>
        <v>0</v>
      </c>
      <c r="K394" s="213" t="s">
        <v>162</v>
      </c>
      <c r="L394" s="218"/>
      <c r="M394" s="219" t="s">
        <v>19</v>
      </c>
      <c r="N394" s="220" t="s">
        <v>47</v>
      </c>
      <c r="O394" s="64"/>
      <c r="P394" s="189">
        <f>O394*H394</f>
        <v>0</v>
      </c>
      <c r="Q394" s="189">
        <v>1.0129999999999999</v>
      </c>
      <c r="R394" s="189">
        <f>Q394*H394</f>
        <v>1.0129999999999999</v>
      </c>
      <c r="S394" s="189">
        <v>0</v>
      </c>
      <c r="T394" s="190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1" t="s">
        <v>214</v>
      </c>
      <c r="AT394" s="191" t="s">
        <v>336</v>
      </c>
      <c r="AU394" s="191" t="s">
        <v>85</v>
      </c>
      <c r="AY394" s="16" t="s">
        <v>156</v>
      </c>
      <c r="BE394" s="192">
        <f>IF(N394="základní",J394,0)</f>
        <v>0</v>
      </c>
      <c r="BF394" s="192">
        <f>IF(N394="snížená",J394,0)</f>
        <v>0</v>
      </c>
      <c r="BG394" s="192">
        <f>IF(N394="zákl. přenesená",J394,0)</f>
        <v>0</v>
      </c>
      <c r="BH394" s="192">
        <f>IF(N394="sníž. přenesená",J394,0)</f>
        <v>0</v>
      </c>
      <c r="BI394" s="192">
        <f>IF(N394="nulová",J394,0)</f>
        <v>0</v>
      </c>
      <c r="BJ394" s="16" t="s">
        <v>83</v>
      </c>
      <c r="BK394" s="192">
        <f>ROUND(I394*H394,2)</f>
        <v>0</v>
      </c>
      <c r="BL394" s="16" t="s">
        <v>163</v>
      </c>
      <c r="BM394" s="191" t="s">
        <v>674</v>
      </c>
    </row>
    <row r="395" spans="1:65" s="2" customFormat="1" ht="11.25">
      <c r="A395" s="34"/>
      <c r="B395" s="35"/>
      <c r="C395" s="36"/>
      <c r="D395" s="193" t="s">
        <v>165</v>
      </c>
      <c r="E395" s="36"/>
      <c r="F395" s="194" t="s">
        <v>673</v>
      </c>
      <c r="G395" s="36"/>
      <c r="H395" s="36"/>
      <c r="I395" s="195"/>
      <c r="J395" s="36"/>
      <c r="K395" s="36"/>
      <c r="L395" s="39"/>
      <c r="M395" s="196"/>
      <c r="N395" s="197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6" t="s">
        <v>165</v>
      </c>
      <c r="AU395" s="16" t="s">
        <v>85</v>
      </c>
    </row>
    <row r="396" spans="1:65" s="13" customFormat="1" ht="11.25">
      <c r="B396" s="200"/>
      <c r="C396" s="201"/>
      <c r="D396" s="193" t="s">
        <v>169</v>
      </c>
      <c r="E396" s="202" t="s">
        <v>19</v>
      </c>
      <c r="F396" s="203" t="s">
        <v>665</v>
      </c>
      <c r="G396" s="201"/>
      <c r="H396" s="204">
        <v>1</v>
      </c>
      <c r="I396" s="205"/>
      <c r="J396" s="201"/>
      <c r="K396" s="201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169</v>
      </c>
      <c r="AU396" s="210" t="s">
        <v>85</v>
      </c>
      <c r="AV396" s="13" t="s">
        <v>85</v>
      </c>
      <c r="AW396" s="13" t="s">
        <v>38</v>
      </c>
      <c r="AX396" s="13" t="s">
        <v>83</v>
      </c>
      <c r="AY396" s="210" t="s">
        <v>156</v>
      </c>
    </row>
    <row r="397" spans="1:65" s="2" customFormat="1" ht="16.5" customHeight="1">
      <c r="A397" s="34"/>
      <c r="B397" s="35"/>
      <c r="C397" s="211" t="s">
        <v>675</v>
      </c>
      <c r="D397" s="211" t="s">
        <v>336</v>
      </c>
      <c r="E397" s="212" t="s">
        <v>676</v>
      </c>
      <c r="F397" s="213" t="s">
        <v>677</v>
      </c>
      <c r="G397" s="214" t="s">
        <v>417</v>
      </c>
      <c r="H397" s="215">
        <v>3</v>
      </c>
      <c r="I397" s="216"/>
      <c r="J397" s="217">
        <f>ROUND(I397*H397,2)</f>
        <v>0</v>
      </c>
      <c r="K397" s="213" t="s">
        <v>19</v>
      </c>
      <c r="L397" s="218"/>
      <c r="M397" s="219" t="s">
        <v>19</v>
      </c>
      <c r="N397" s="220" t="s">
        <v>47</v>
      </c>
      <c r="O397" s="64"/>
      <c r="P397" s="189">
        <f>O397*H397</f>
        <v>0</v>
      </c>
      <c r="Q397" s="189">
        <v>1.4</v>
      </c>
      <c r="R397" s="189">
        <f>Q397*H397</f>
        <v>4.1999999999999993</v>
      </c>
      <c r="S397" s="189">
        <v>0</v>
      </c>
      <c r="T397" s="190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1" t="s">
        <v>214</v>
      </c>
      <c r="AT397" s="191" t="s">
        <v>336</v>
      </c>
      <c r="AU397" s="191" t="s">
        <v>85</v>
      </c>
      <c r="AY397" s="16" t="s">
        <v>156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6" t="s">
        <v>83</v>
      </c>
      <c r="BK397" s="192">
        <f>ROUND(I397*H397,2)</f>
        <v>0</v>
      </c>
      <c r="BL397" s="16" t="s">
        <v>163</v>
      </c>
      <c r="BM397" s="191" t="s">
        <v>678</v>
      </c>
    </row>
    <row r="398" spans="1:65" s="2" customFormat="1" ht="11.25">
      <c r="A398" s="34"/>
      <c r="B398" s="35"/>
      <c r="C398" s="36"/>
      <c r="D398" s="193" t="s">
        <v>165</v>
      </c>
      <c r="E398" s="36"/>
      <c r="F398" s="194" t="s">
        <v>677</v>
      </c>
      <c r="G398" s="36"/>
      <c r="H398" s="36"/>
      <c r="I398" s="195"/>
      <c r="J398" s="36"/>
      <c r="K398" s="36"/>
      <c r="L398" s="39"/>
      <c r="M398" s="196"/>
      <c r="N398" s="197"/>
      <c r="O398" s="64"/>
      <c r="P398" s="64"/>
      <c r="Q398" s="64"/>
      <c r="R398" s="64"/>
      <c r="S398" s="64"/>
      <c r="T398" s="65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6" t="s">
        <v>165</v>
      </c>
      <c r="AU398" s="16" t="s">
        <v>85</v>
      </c>
    </row>
    <row r="399" spans="1:65" s="13" customFormat="1" ht="11.25">
      <c r="B399" s="200"/>
      <c r="C399" s="201"/>
      <c r="D399" s="193" t="s">
        <v>169</v>
      </c>
      <c r="E399" s="202" t="s">
        <v>19</v>
      </c>
      <c r="F399" s="203" t="s">
        <v>679</v>
      </c>
      <c r="G399" s="201"/>
      <c r="H399" s="204">
        <v>3</v>
      </c>
      <c r="I399" s="205"/>
      <c r="J399" s="201"/>
      <c r="K399" s="201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169</v>
      </c>
      <c r="AU399" s="210" t="s">
        <v>85</v>
      </c>
      <c r="AV399" s="13" t="s">
        <v>85</v>
      </c>
      <c r="AW399" s="13" t="s">
        <v>38</v>
      </c>
      <c r="AX399" s="13" t="s">
        <v>83</v>
      </c>
      <c r="AY399" s="210" t="s">
        <v>156</v>
      </c>
    </row>
    <row r="400" spans="1:65" s="2" customFormat="1" ht="16.5" customHeight="1">
      <c r="A400" s="34"/>
      <c r="B400" s="35"/>
      <c r="C400" s="211" t="s">
        <v>680</v>
      </c>
      <c r="D400" s="211" t="s">
        <v>336</v>
      </c>
      <c r="E400" s="212" t="s">
        <v>681</v>
      </c>
      <c r="F400" s="213" t="s">
        <v>682</v>
      </c>
      <c r="G400" s="214" t="s">
        <v>417</v>
      </c>
      <c r="H400" s="215">
        <v>1</v>
      </c>
      <c r="I400" s="216"/>
      <c r="J400" s="217">
        <f>ROUND(I400*H400,2)</f>
        <v>0</v>
      </c>
      <c r="K400" s="213" t="s">
        <v>19</v>
      </c>
      <c r="L400" s="218"/>
      <c r="M400" s="219" t="s">
        <v>19</v>
      </c>
      <c r="N400" s="220" t="s">
        <v>47</v>
      </c>
      <c r="O400" s="64"/>
      <c r="P400" s="189">
        <f>O400*H400</f>
        <v>0</v>
      </c>
      <c r="Q400" s="189">
        <v>0.7</v>
      </c>
      <c r="R400" s="189">
        <f>Q400*H400</f>
        <v>0.7</v>
      </c>
      <c r="S400" s="189">
        <v>0</v>
      </c>
      <c r="T400" s="190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1" t="s">
        <v>214</v>
      </c>
      <c r="AT400" s="191" t="s">
        <v>336</v>
      </c>
      <c r="AU400" s="191" t="s">
        <v>85</v>
      </c>
      <c r="AY400" s="16" t="s">
        <v>156</v>
      </c>
      <c r="BE400" s="192">
        <f>IF(N400="základní",J400,0)</f>
        <v>0</v>
      </c>
      <c r="BF400" s="192">
        <f>IF(N400="snížená",J400,0)</f>
        <v>0</v>
      </c>
      <c r="BG400" s="192">
        <f>IF(N400="zákl. přenesená",J400,0)</f>
        <v>0</v>
      </c>
      <c r="BH400" s="192">
        <f>IF(N400="sníž. přenesená",J400,0)</f>
        <v>0</v>
      </c>
      <c r="BI400" s="192">
        <f>IF(N400="nulová",J400,0)</f>
        <v>0</v>
      </c>
      <c r="BJ400" s="16" t="s">
        <v>83</v>
      </c>
      <c r="BK400" s="192">
        <f>ROUND(I400*H400,2)</f>
        <v>0</v>
      </c>
      <c r="BL400" s="16" t="s">
        <v>163</v>
      </c>
      <c r="BM400" s="191" t="s">
        <v>683</v>
      </c>
    </row>
    <row r="401" spans="1:65" s="2" customFormat="1" ht="11.25">
      <c r="A401" s="34"/>
      <c r="B401" s="35"/>
      <c r="C401" s="36"/>
      <c r="D401" s="193" t="s">
        <v>165</v>
      </c>
      <c r="E401" s="36"/>
      <c r="F401" s="194" t="s">
        <v>682</v>
      </c>
      <c r="G401" s="36"/>
      <c r="H401" s="36"/>
      <c r="I401" s="195"/>
      <c r="J401" s="36"/>
      <c r="K401" s="36"/>
      <c r="L401" s="39"/>
      <c r="M401" s="196"/>
      <c r="N401" s="197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6" t="s">
        <v>165</v>
      </c>
      <c r="AU401" s="16" t="s">
        <v>85</v>
      </c>
    </row>
    <row r="402" spans="1:65" s="13" customFormat="1" ht="11.25">
      <c r="B402" s="200"/>
      <c r="C402" s="201"/>
      <c r="D402" s="193" t="s">
        <v>169</v>
      </c>
      <c r="E402" s="202" t="s">
        <v>19</v>
      </c>
      <c r="F402" s="203" t="s">
        <v>608</v>
      </c>
      <c r="G402" s="201"/>
      <c r="H402" s="204">
        <v>1</v>
      </c>
      <c r="I402" s="205"/>
      <c r="J402" s="201"/>
      <c r="K402" s="201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169</v>
      </c>
      <c r="AU402" s="210" t="s">
        <v>85</v>
      </c>
      <c r="AV402" s="13" t="s">
        <v>85</v>
      </c>
      <c r="AW402" s="13" t="s">
        <v>38</v>
      </c>
      <c r="AX402" s="13" t="s">
        <v>83</v>
      </c>
      <c r="AY402" s="210" t="s">
        <v>156</v>
      </c>
    </row>
    <row r="403" spans="1:65" s="2" customFormat="1" ht="16.5" customHeight="1">
      <c r="A403" s="34"/>
      <c r="B403" s="35"/>
      <c r="C403" s="211" t="s">
        <v>684</v>
      </c>
      <c r="D403" s="211" t="s">
        <v>336</v>
      </c>
      <c r="E403" s="212" t="s">
        <v>685</v>
      </c>
      <c r="F403" s="213" t="s">
        <v>686</v>
      </c>
      <c r="G403" s="214" t="s">
        <v>417</v>
      </c>
      <c r="H403" s="215">
        <v>3</v>
      </c>
      <c r="I403" s="216"/>
      <c r="J403" s="217">
        <f>ROUND(I403*H403,2)</f>
        <v>0</v>
      </c>
      <c r="K403" s="213" t="s">
        <v>162</v>
      </c>
      <c r="L403" s="218"/>
      <c r="M403" s="219" t="s">
        <v>19</v>
      </c>
      <c r="N403" s="220" t="s">
        <v>47</v>
      </c>
      <c r="O403" s="64"/>
      <c r="P403" s="189">
        <f>O403*H403</f>
        <v>0</v>
      </c>
      <c r="Q403" s="189">
        <v>3.0000000000000001E-3</v>
      </c>
      <c r="R403" s="189">
        <f>Q403*H403</f>
        <v>9.0000000000000011E-3</v>
      </c>
      <c r="S403" s="189">
        <v>0</v>
      </c>
      <c r="T403" s="190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1" t="s">
        <v>214</v>
      </c>
      <c r="AT403" s="191" t="s">
        <v>336</v>
      </c>
      <c r="AU403" s="191" t="s">
        <v>85</v>
      </c>
      <c r="AY403" s="16" t="s">
        <v>156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6" t="s">
        <v>83</v>
      </c>
      <c r="BK403" s="192">
        <f>ROUND(I403*H403,2)</f>
        <v>0</v>
      </c>
      <c r="BL403" s="16" t="s">
        <v>163</v>
      </c>
      <c r="BM403" s="191" t="s">
        <v>687</v>
      </c>
    </row>
    <row r="404" spans="1:65" s="2" customFormat="1" ht="11.25">
      <c r="A404" s="34"/>
      <c r="B404" s="35"/>
      <c r="C404" s="36"/>
      <c r="D404" s="193" t="s">
        <v>165</v>
      </c>
      <c r="E404" s="36"/>
      <c r="F404" s="194" t="s">
        <v>686</v>
      </c>
      <c r="G404" s="36"/>
      <c r="H404" s="36"/>
      <c r="I404" s="195"/>
      <c r="J404" s="36"/>
      <c r="K404" s="36"/>
      <c r="L404" s="39"/>
      <c r="M404" s="196"/>
      <c r="N404" s="197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6" t="s">
        <v>165</v>
      </c>
      <c r="AU404" s="16" t="s">
        <v>85</v>
      </c>
    </row>
    <row r="405" spans="1:65" s="2" customFormat="1" ht="16.5" customHeight="1">
      <c r="A405" s="34"/>
      <c r="B405" s="35"/>
      <c r="C405" s="180" t="s">
        <v>688</v>
      </c>
      <c r="D405" s="180" t="s">
        <v>158</v>
      </c>
      <c r="E405" s="181" t="s">
        <v>689</v>
      </c>
      <c r="F405" s="182" t="s">
        <v>690</v>
      </c>
      <c r="G405" s="183" t="s">
        <v>417</v>
      </c>
      <c r="H405" s="184">
        <v>1</v>
      </c>
      <c r="I405" s="185"/>
      <c r="J405" s="186">
        <f>ROUND(I405*H405,2)</f>
        <v>0</v>
      </c>
      <c r="K405" s="182" t="s">
        <v>162</v>
      </c>
      <c r="L405" s="39"/>
      <c r="M405" s="187" t="s">
        <v>19</v>
      </c>
      <c r="N405" s="188" t="s">
        <v>47</v>
      </c>
      <c r="O405" s="64"/>
      <c r="P405" s="189">
        <f>O405*H405</f>
        <v>0</v>
      </c>
      <c r="Q405" s="189">
        <v>1.248E-2</v>
      </c>
      <c r="R405" s="189">
        <f>Q405*H405</f>
        <v>1.248E-2</v>
      </c>
      <c r="S405" s="189">
        <v>0</v>
      </c>
      <c r="T405" s="190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1" t="s">
        <v>163</v>
      </c>
      <c r="AT405" s="191" t="s">
        <v>158</v>
      </c>
      <c r="AU405" s="191" t="s">
        <v>85</v>
      </c>
      <c r="AY405" s="16" t="s">
        <v>156</v>
      </c>
      <c r="BE405" s="192">
        <f>IF(N405="základní",J405,0)</f>
        <v>0</v>
      </c>
      <c r="BF405" s="192">
        <f>IF(N405="snížená",J405,0)</f>
        <v>0</v>
      </c>
      <c r="BG405" s="192">
        <f>IF(N405="zákl. přenesená",J405,0)</f>
        <v>0</v>
      </c>
      <c r="BH405" s="192">
        <f>IF(N405="sníž. přenesená",J405,0)</f>
        <v>0</v>
      </c>
      <c r="BI405" s="192">
        <f>IF(N405="nulová",J405,0)</f>
        <v>0</v>
      </c>
      <c r="BJ405" s="16" t="s">
        <v>83</v>
      </c>
      <c r="BK405" s="192">
        <f>ROUND(I405*H405,2)</f>
        <v>0</v>
      </c>
      <c r="BL405" s="16" t="s">
        <v>163</v>
      </c>
      <c r="BM405" s="191" t="s">
        <v>691</v>
      </c>
    </row>
    <row r="406" spans="1:65" s="2" customFormat="1" ht="11.25">
      <c r="A406" s="34"/>
      <c r="B406" s="35"/>
      <c r="C406" s="36"/>
      <c r="D406" s="193" t="s">
        <v>165</v>
      </c>
      <c r="E406" s="36"/>
      <c r="F406" s="194" t="s">
        <v>690</v>
      </c>
      <c r="G406" s="36"/>
      <c r="H406" s="36"/>
      <c r="I406" s="195"/>
      <c r="J406" s="36"/>
      <c r="K406" s="36"/>
      <c r="L406" s="39"/>
      <c r="M406" s="196"/>
      <c r="N406" s="197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6" t="s">
        <v>165</v>
      </c>
      <c r="AU406" s="16" t="s">
        <v>85</v>
      </c>
    </row>
    <row r="407" spans="1:65" s="2" customFormat="1" ht="11.25">
      <c r="A407" s="34"/>
      <c r="B407" s="35"/>
      <c r="C407" s="36"/>
      <c r="D407" s="198" t="s">
        <v>167</v>
      </c>
      <c r="E407" s="36"/>
      <c r="F407" s="199" t="s">
        <v>692</v>
      </c>
      <c r="G407" s="36"/>
      <c r="H407" s="36"/>
      <c r="I407" s="195"/>
      <c r="J407" s="36"/>
      <c r="K407" s="36"/>
      <c r="L407" s="39"/>
      <c r="M407" s="196"/>
      <c r="N407" s="197"/>
      <c r="O407" s="64"/>
      <c r="P407" s="64"/>
      <c r="Q407" s="64"/>
      <c r="R407" s="64"/>
      <c r="S407" s="64"/>
      <c r="T407" s="65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6" t="s">
        <v>167</v>
      </c>
      <c r="AU407" s="16" t="s">
        <v>85</v>
      </c>
    </row>
    <row r="408" spans="1:65" s="13" customFormat="1" ht="11.25">
      <c r="B408" s="200"/>
      <c r="C408" s="201"/>
      <c r="D408" s="193" t="s">
        <v>169</v>
      </c>
      <c r="E408" s="202" t="s">
        <v>19</v>
      </c>
      <c r="F408" s="203" t="s">
        <v>665</v>
      </c>
      <c r="G408" s="201"/>
      <c r="H408" s="204">
        <v>1</v>
      </c>
      <c r="I408" s="205"/>
      <c r="J408" s="201"/>
      <c r="K408" s="201"/>
      <c r="L408" s="206"/>
      <c r="M408" s="207"/>
      <c r="N408" s="208"/>
      <c r="O408" s="208"/>
      <c r="P408" s="208"/>
      <c r="Q408" s="208"/>
      <c r="R408" s="208"/>
      <c r="S408" s="208"/>
      <c r="T408" s="209"/>
      <c r="AT408" s="210" t="s">
        <v>169</v>
      </c>
      <c r="AU408" s="210" t="s">
        <v>85</v>
      </c>
      <c r="AV408" s="13" t="s">
        <v>85</v>
      </c>
      <c r="AW408" s="13" t="s">
        <v>38</v>
      </c>
      <c r="AX408" s="13" t="s">
        <v>83</v>
      </c>
      <c r="AY408" s="210" t="s">
        <v>156</v>
      </c>
    </row>
    <row r="409" spans="1:65" s="2" customFormat="1" ht="16.5" customHeight="1">
      <c r="A409" s="34"/>
      <c r="B409" s="35"/>
      <c r="C409" s="211" t="s">
        <v>693</v>
      </c>
      <c r="D409" s="211" t="s">
        <v>336</v>
      </c>
      <c r="E409" s="212" t="s">
        <v>644</v>
      </c>
      <c r="F409" s="213" t="s">
        <v>645</v>
      </c>
      <c r="G409" s="214" t="s">
        <v>417</v>
      </c>
      <c r="H409" s="215">
        <v>1</v>
      </c>
      <c r="I409" s="216"/>
      <c r="J409" s="217">
        <f>ROUND(I409*H409,2)</f>
        <v>0</v>
      </c>
      <c r="K409" s="213" t="s">
        <v>162</v>
      </c>
      <c r="L409" s="218"/>
      <c r="M409" s="219" t="s">
        <v>19</v>
      </c>
      <c r="N409" s="220" t="s">
        <v>47</v>
      </c>
      <c r="O409" s="64"/>
      <c r="P409" s="189">
        <f>O409*H409</f>
        <v>0</v>
      </c>
      <c r="Q409" s="189">
        <v>0.58499999999999996</v>
      </c>
      <c r="R409" s="189">
        <f>Q409*H409</f>
        <v>0.58499999999999996</v>
      </c>
      <c r="S409" s="189">
        <v>0</v>
      </c>
      <c r="T409" s="190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1" t="s">
        <v>214</v>
      </c>
      <c r="AT409" s="191" t="s">
        <v>336</v>
      </c>
      <c r="AU409" s="191" t="s">
        <v>85</v>
      </c>
      <c r="AY409" s="16" t="s">
        <v>156</v>
      </c>
      <c r="BE409" s="192">
        <f>IF(N409="základní",J409,0)</f>
        <v>0</v>
      </c>
      <c r="BF409" s="192">
        <f>IF(N409="snížená",J409,0)</f>
        <v>0</v>
      </c>
      <c r="BG409" s="192">
        <f>IF(N409="zákl. přenesená",J409,0)</f>
        <v>0</v>
      </c>
      <c r="BH409" s="192">
        <f>IF(N409="sníž. přenesená",J409,0)</f>
        <v>0</v>
      </c>
      <c r="BI409" s="192">
        <f>IF(N409="nulová",J409,0)</f>
        <v>0</v>
      </c>
      <c r="BJ409" s="16" t="s">
        <v>83</v>
      </c>
      <c r="BK409" s="192">
        <f>ROUND(I409*H409,2)</f>
        <v>0</v>
      </c>
      <c r="BL409" s="16" t="s">
        <v>163</v>
      </c>
      <c r="BM409" s="191" t="s">
        <v>694</v>
      </c>
    </row>
    <row r="410" spans="1:65" s="2" customFormat="1" ht="11.25">
      <c r="A410" s="34"/>
      <c r="B410" s="35"/>
      <c r="C410" s="36"/>
      <c r="D410" s="193" t="s">
        <v>165</v>
      </c>
      <c r="E410" s="36"/>
      <c r="F410" s="194" t="s">
        <v>645</v>
      </c>
      <c r="G410" s="36"/>
      <c r="H410" s="36"/>
      <c r="I410" s="195"/>
      <c r="J410" s="36"/>
      <c r="K410" s="36"/>
      <c r="L410" s="39"/>
      <c r="M410" s="196"/>
      <c r="N410" s="197"/>
      <c r="O410" s="64"/>
      <c r="P410" s="64"/>
      <c r="Q410" s="64"/>
      <c r="R410" s="64"/>
      <c r="S410" s="64"/>
      <c r="T410" s="65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6" t="s">
        <v>165</v>
      </c>
      <c r="AU410" s="16" t="s">
        <v>85</v>
      </c>
    </row>
    <row r="411" spans="1:65" s="2" customFormat="1" ht="16.5" customHeight="1">
      <c r="A411" s="34"/>
      <c r="B411" s="35"/>
      <c r="C411" s="180" t="s">
        <v>695</v>
      </c>
      <c r="D411" s="180" t="s">
        <v>158</v>
      </c>
      <c r="E411" s="181" t="s">
        <v>696</v>
      </c>
      <c r="F411" s="182" t="s">
        <v>697</v>
      </c>
      <c r="G411" s="183" t="s">
        <v>417</v>
      </c>
      <c r="H411" s="184">
        <v>2</v>
      </c>
      <c r="I411" s="185"/>
      <c r="J411" s="186">
        <f>ROUND(I411*H411,2)</f>
        <v>0</v>
      </c>
      <c r="K411" s="182" t="s">
        <v>162</v>
      </c>
      <c r="L411" s="39"/>
      <c r="M411" s="187" t="s">
        <v>19</v>
      </c>
      <c r="N411" s="188" t="s">
        <v>47</v>
      </c>
      <c r="O411" s="64"/>
      <c r="P411" s="189">
        <f>O411*H411</f>
        <v>0</v>
      </c>
      <c r="Q411" s="189">
        <v>3.9269999999999999E-2</v>
      </c>
      <c r="R411" s="189">
        <f>Q411*H411</f>
        <v>7.8539999999999999E-2</v>
      </c>
      <c r="S411" s="189">
        <v>0</v>
      </c>
      <c r="T411" s="190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1" t="s">
        <v>163</v>
      </c>
      <c r="AT411" s="191" t="s">
        <v>158</v>
      </c>
      <c r="AU411" s="191" t="s">
        <v>85</v>
      </c>
      <c r="AY411" s="16" t="s">
        <v>156</v>
      </c>
      <c r="BE411" s="192">
        <f>IF(N411="základní",J411,0)</f>
        <v>0</v>
      </c>
      <c r="BF411" s="192">
        <f>IF(N411="snížená",J411,0)</f>
        <v>0</v>
      </c>
      <c r="BG411" s="192">
        <f>IF(N411="zákl. přenesená",J411,0)</f>
        <v>0</v>
      </c>
      <c r="BH411" s="192">
        <f>IF(N411="sníž. přenesená",J411,0)</f>
        <v>0</v>
      </c>
      <c r="BI411" s="192">
        <f>IF(N411="nulová",J411,0)</f>
        <v>0</v>
      </c>
      <c r="BJ411" s="16" t="s">
        <v>83</v>
      </c>
      <c r="BK411" s="192">
        <f>ROUND(I411*H411,2)</f>
        <v>0</v>
      </c>
      <c r="BL411" s="16" t="s">
        <v>163</v>
      </c>
      <c r="BM411" s="191" t="s">
        <v>698</v>
      </c>
    </row>
    <row r="412" spans="1:65" s="2" customFormat="1" ht="11.25">
      <c r="A412" s="34"/>
      <c r="B412" s="35"/>
      <c r="C412" s="36"/>
      <c r="D412" s="193" t="s">
        <v>165</v>
      </c>
      <c r="E412" s="36"/>
      <c r="F412" s="194" t="s">
        <v>697</v>
      </c>
      <c r="G412" s="36"/>
      <c r="H412" s="36"/>
      <c r="I412" s="195"/>
      <c r="J412" s="36"/>
      <c r="K412" s="36"/>
      <c r="L412" s="39"/>
      <c r="M412" s="196"/>
      <c r="N412" s="197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6" t="s">
        <v>165</v>
      </c>
      <c r="AU412" s="16" t="s">
        <v>85</v>
      </c>
    </row>
    <row r="413" spans="1:65" s="2" customFormat="1" ht="11.25">
      <c r="A413" s="34"/>
      <c r="B413" s="35"/>
      <c r="C413" s="36"/>
      <c r="D413" s="198" t="s">
        <v>167</v>
      </c>
      <c r="E413" s="36"/>
      <c r="F413" s="199" t="s">
        <v>699</v>
      </c>
      <c r="G413" s="36"/>
      <c r="H413" s="36"/>
      <c r="I413" s="195"/>
      <c r="J413" s="36"/>
      <c r="K413" s="36"/>
      <c r="L413" s="39"/>
      <c r="M413" s="196"/>
      <c r="N413" s="197"/>
      <c r="O413" s="64"/>
      <c r="P413" s="64"/>
      <c r="Q413" s="64"/>
      <c r="R413" s="64"/>
      <c r="S413" s="64"/>
      <c r="T413" s="65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6" t="s">
        <v>167</v>
      </c>
      <c r="AU413" s="16" t="s">
        <v>85</v>
      </c>
    </row>
    <row r="414" spans="1:65" s="13" customFormat="1" ht="11.25">
      <c r="B414" s="200"/>
      <c r="C414" s="201"/>
      <c r="D414" s="193" t="s">
        <v>169</v>
      </c>
      <c r="E414" s="202" t="s">
        <v>19</v>
      </c>
      <c r="F414" s="203" t="s">
        <v>664</v>
      </c>
      <c r="G414" s="201"/>
      <c r="H414" s="204">
        <v>1</v>
      </c>
      <c r="I414" s="205"/>
      <c r="J414" s="201"/>
      <c r="K414" s="201"/>
      <c r="L414" s="206"/>
      <c r="M414" s="207"/>
      <c r="N414" s="208"/>
      <c r="O414" s="208"/>
      <c r="P414" s="208"/>
      <c r="Q414" s="208"/>
      <c r="R414" s="208"/>
      <c r="S414" s="208"/>
      <c r="T414" s="209"/>
      <c r="AT414" s="210" t="s">
        <v>169</v>
      </c>
      <c r="AU414" s="210" t="s">
        <v>85</v>
      </c>
      <c r="AV414" s="13" t="s">
        <v>85</v>
      </c>
      <c r="AW414" s="13" t="s">
        <v>38</v>
      </c>
      <c r="AX414" s="13" t="s">
        <v>76</v>
      </c>
      <c r="AY414" s="210" t="s">
        <v>156</v>
      </c>
    </row>
    <row r="415" spans="1:65" s="13" customFormat="1" ht="11.25">
      <c r="B415" s="200"/>
      <c r="C415" s="201"/>
      <c r="D415" s="193" t="s">
        <v>169</v>
      </c>
      <c r="E415" s="202" t="s">
        <v>19</v>
      </c>
      <c r="F415" s="203" t="s">
        <v>608</v>
      </c>
      <c r="G415" s="201"/>
      <c r="H415" s="204">
        <v>1</v>
      </c>
      <c r="I415" s="205"/>
      <c r="J415" s="201"/>
      <c r="K415" s="201"/>
      <c r="L415" s="206"/>
      <c r="M415" s="207"/>
      <c r="N415" s="208"/>
      <c r="O415" s="208"/>
      <c r="P415" s="208"/>
      <c r="Q415" s="208"/>
      <c r="R415" s="208"/>
      <c r="S415" s="208"/>
      <c r="T415" s="209"/>
      <c r="AT415" s="210" t="s">
        <v>169</v>
      </c>
      <c r="AU415" s="210" t="s">
        <v>85</v>
      </c>
      <c r="AV415" s="13" t="s">
        <v>85</v>
      </c>
      <c r="AW415" s="13" t="s">
        <v>38</v>
      </c>
      <c r="AX415" s="13" t="s">
        <v>76</v>
      </c>
      <c r="AY415" s="210" t="s">
        <v>156</v>
      </c>
    </row>
    <row r="416" spans="1:65" s="2" customFormat="1" ht="16.5" customHeight="1">
      <c r="A416" s="34"/>
      <c r="B416" s="35"/>
      <c r="C416" s="211" t="s">
        <v>700</v>
      </c>
      <c r="D416" s="211" t="s">
        <v>336</v>
      </c>
      <c r="E416" s="212" t="s">
        <v>701</v>
      </c>
      <c r="F416" s="213" t="s">
        <v>702</v>
      </c>
      <c r="G416" s="214" t="s">
        <v>417</v>
      </c>
      <c r="H416" s="215">
        <v>1</v>
      </c>
      <c r="I416" s="216"/>
      <c r="J416" s="217">
        <f>ROUND(I416*H416,2)</f>
        <v>0</v>
      </c>
      <c r="K416" s="213" t="s">
        <v>162</v>
      </c>
      <c r="L416" s="218"/>
      <c r="M416" s="219" t="s">
        <v>19</v>
      </c>
      <c r="N416" s="220" t="s">
        <v>47</v>
      </c>
      <c r="O416" s="64"/>
      <c r="P416" s="189">
        <f>O416*H416</f>
        <v>0</v>
      </c>
      <c r="Q416" s="189">
        <v>1.1000000000000001</v>
      </c>
      <c r="R416" s="189">
        <f>Q416*H416</f>
        <v>1.1000000000000001</v>
      </c>
      <c r="S416" s="189">
        <v>0</v>
      </c>
      <c r="T416" s="190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1" t="s">
        <v>214</v>
      </c>
      <c r="AT416" s="191" t="s">
        <v>336</v>
      </c>
      <c r="AU416" s="191" t="s">
        <v>85</v>
      </c>
      <c r="AY416" s="16" t="s">
        <v>156</v>
      </c>
      <c r="BE416" s="192">
        <f>IF(N416="základní",J416,0)</f>
        <v>0</v>
      </c>
      <c r="BF416" s="192">
        <f>IF(N416="snížená",J416,0)</f>
        <v>0</v>
      </c>
      <c r="BG416" s="192">
        <f>IF(N416="zákl. přenesená",J416,0)</f>
        <v>0</v>
      </c>
      <c r="BH416" s="192">
        <f>IF(N416="sníž. přenesená",J416,0)</f>
        <v>0</v>
      </c>
      <c r="BI416" s="192">
        <f>IF(N416="nulová",J416,0)</f>
        <v>0</v>
      </c>
      <c r="BJ416" s="16" t="s">
        <v>83</v>
      </c>
      <c r="BK416" s="192">
        <f>ROUND(I416*H416,2)</f>
        <v>0</v>
      </c>
      <c r="BL416" s="16" t="s">
        <v>163</v>
      </c>
      <c r="BM416" s="191" t="s">
        <v>703</v>
      </c>
    </row>
    <row r="417" spans="1:65" s="2" customFormat="1" ht="11.25">
      <c r="A417" s="34"/>
      <c r="B417" s="35"/>
      <c r="C417" s="36"/>
      <c r="D417" s="193" t="s">
        <v>165</v>
      </c>
      <c r="E417" s="36"/>
      <c r="F417" s="194" t="s">
        <v>702</v>
      </c>
      <c r="G417" s="36"/>
      <c r="H417" s="36"/>
      <c r="I417" s="195"/>
      <c r="J417" s="36"/>
      <c r="K417" s="36"/>
      <c r="L417" s="39"/>
      <c r="M417" s="196"/>
      <c r="N417" s="197"/>
      <c r="O417" s="64"/>
      <c r="P417" s="64"/>
      <c r="Q417" s="64"/>
      <c r="R417" s="64"/>
      <c r="S417" s="64"/>
      <c r="T417" s="65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6" t="s">
        <v>165</v>
      </c>
      <c r="AU417" s="16" t="s">
        <v>85</v>
      </c>
    </row>
    <row r="418" spans="1:65" s="13" customFormat="1" ht="11.25">
      <c r="B418" s="200"/>
      <c r="C418" s="201"/>
      <c r="D418" s="193" t="s">
        <v>169</v>
      </c>
      <c r="E418" s="202" t="s">
        <v>19</v>
      </c>
      <c r="F418" s="203" t="s">
        <v>664</v>
      </c>
      <c r="G418" s="201"/>
      <c r="H418" s="204">
        <v>1</v>
      </c>
      <c r="I418" s="205"/>
      <c r="J418" s="201"/>
      <c r="K418" s="201"/>
      <c r="L418" s="206"/>
      <c r="M418" s="207"/>
      <c r="N418" s="208"/>
      <c r="O418" s="208"/>
      <c r="P418" s="208"/>
      <c r="Q418" s="208"/>
      <c r="R418" s="208"/>
      <c r="S418" s="208"/>
      <c r="T418" s="209"/>
      <c r="AT418" s="210" t="s">
        <v>169</v>
      </c>
      <c r="AU418" s="210" t="s">
        <v>85</v>
      </c>
      <c r="AV418" s="13" t="s">
        <v>85</v>
      </c>
      <c r="AW418" s="13" t="s">
        <v>38</v>
      </c>
      <c r="AX418" s="13" t="s">
        <v>83</v>
      </c>
      <c r="AY418" s="210" t="s">
        <v>156</v>
      </c>
    </row>
    <row r="419" spans="1:65" s="2" customFormat="1" ht="16.5" customHeight="1">
      <c r="A419" s="34"/>
      <c r="B419" s="35"/>
      <c r="C419" s="211" t="s">
        <v>704</v>
      </c>
      <c r="D419" s="211" t="s">
        <v>336</v>
      </c>
      <c r="E419" s="212" t="s">
        <v>705</v>
      </c>
      <c r="F419" s="213" t="s">
        <v>706</v>
      </c>
      <c r="G419" s="214" t="s">
        <v>417</v>
      </c>
      <c r="H419" s="215">
        <v>1</v>
      </c>
      <c r="I419" s="216"/>
      <c r="J419" s="217">
        <f>ROUND(I419*H419,2)</f>
        <v>0</v>
      </c>
      <c r="K419" s="213" t="s">
        <v>19</v>
      </c>
      <c r="L419" s="218"/>
      <c r="M419" s="219" t="s">
        <v>19</v>
      </c>
      <c r="N419" s="220" t="s">
        <v>47</v>
      </c>
      <c r="O419" s="64"/>
      <c r="P419" s="189">
        <f>O419*H419</f>
        <v>0</v>
      </c>
      <c r="Q419" s="189">
        <v>0.7</v>
      </c>
      <c r="R419" s="189">
        <f>Q419*H419</f>
        <v>0.7</v>
      </c>
      <c r="S419" s="189">
        <v>0</v>
      </c>
      <c r="T419" s="190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1" t="s">
        <v>214</v>
      </c>
      <c r="AT419" s="191" t="s">
        <v>336</v>
      </c>
      <c r="AU419" s="191" t="s">
        <v>85</v>
      </c>
      <c r="AY419" s="16" t="s">
        <v>156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6" t="s">
        <v>83</v>
      </c>
      <c r="BK419" s="192">
        <f>ROUND(I419*H419,2)</f>
        <v>0</v>
      </c>
      <c r="BL419" s="16" t="s">
        <v>163</v>
      </c>
      <c r="BM419" s="191" t="s">
        <v>707</v>
      </c>
    </row>
    <row r="420" spans="1:65" s="2" customFormat="1" ht="11.25">
      <c r="A420" s="34"/>
      <c r="B420" s="35"/>
      <c r="C420" s="36"/>
      <c r="D420" s="193" t="s">
        <v>165</v>
      </c>
      <c r="E420" s="36"/>
      <c r="F420" s="194" t="s">
        <v>706</v>
      </c>
      <c r="G420" s="36"/>
      <c r="H420" s="36"/>
      <c r="I420" s="195"/>
      <c r="J420" s="36"/>
      <c r="K420" s="36"/>
      <c r="L420" s="39"/>
      <c r="M420" s="196"/>
      <c r="N420" s="197"/>
      <c r="O420" s="64"/>
      <c r="P420" s="64"/>
      <c r="Q420" s="64"/>
      <c r="R420" s="64"/>
      <c r="S420" s="64"/>
      <c r="T420" s="65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6" t="s">
        <v>165</v>
      </c>
      <c r="AU420" s="16" t="s">
        <v>85</v>
      </c>
    </row>
    <row r="421" spans="1:65" s="13" customFormat="1" ht="11.25">
      <c r="B421" s="200"/>
      <c r="C421" s="201"/>
      <c r="D421" s="193" t="s">
        <v>169</v>
      </c>
      <c r="E421" s="202" t="s">
        <v>19</v>
      </c>
      <c r="F421" s="203" t="s">
        <v>608</v>
      </c>
      <c r="G421" s="201"/>
      <c r="H421" s="204">
        <v>1</v>
      </c>
      <c r="I421" s="205"/>
      <c r="J421" s="201"/>
      <c r="K421" s="201"/>
      <c r="L421" s="206"/>
      <c r="M421" s="207"/>
      <c r="N421" s="208"/>
      <c r="O421" s="208"/>
      <c r="P421" s="208"/>
      <c r="Q421" s="208"/>
      <c r="R421" s="208"/>
      <c r="S421" s="208"/>
      <c r="T421" s="209"/>
      <c r="AT421" s="210" t="s">
        <v>169</v>
      </c>
      <c r="AU421" s="210" t="s">
        <v>85</v>
      </c>
      <c r="AV421" s="13" t="s">
        <v>85</v>
      </c>
      <c r="AW421" s="13" t="s">
        <v>38</v>
      </c>
      <c r="AX421" s="13" t="s">
        <v>83</v>
      </c>
      <c r="AY421" s="210" t="s">
        <v>156</v>
      </c>
    </row>
    <row r="422" spans="1:65" s="2" customFormat="1" ht="16.5" customHeight="1">
      <c r="A422" s="34"/>
      <c r="B422" s="35"/>
      <c r="C422" s="180" t="s">
        <v>708</v>
      </c>
      <c r="D422" s="180" t="s">
        <v>158</v>
      </c>
      <c r="E422" s="181" t="s">
        <v>709</v>
      </c>
      <c r="F422" s="182" t="s">
        <v>710</v>
      </c>
      <c r="G422" s="183" t="s">
        <v>417</v>
      </c>
      <c r="H422" s="184">
        <v>1</v>
      </c>
      <c r="I422" s="185"/>
      <c r="J422" s="186">
        <f>ROUND(I422*H422,2)</f>
        <v>0</v>
      </c>
      <c r="K422" s="182" t="s">
        <v>162</v>
      </c>
      <c r="L422" s="39"/>
      <c r="M422" s="187" t="s">
        <v>19</v>
      </c>
      <c r="N422" s="188" t="s">
        <v>47</v>
      </c>
      <c r="O422" s="64"/>
      <c r="P422" s="189">
        <f>O422*H422</f>
        <v>0</v>
      </c>
      <c r="Q422" s="189">
        <v>0.21734000000000001</v>
      </c>
      <c r="R422" s="189">
        <f>Q422*H422</f>
        <v>0.21734000000000001</v>
      </c>
      <c r="S422" s="189">
        <v>0</v>
      </c>
      <c r="T422" s="190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1" t="s">
        <v>163</v>
      </c>
      <c r="AT422" s="191" t="s">
        <v>158</v>
      </c>
      <c r="AU422" s="191" t="s">
        <v>85</v>
      </c>
      <c r="AY422" s="16" t="s">
        <v>156</v>
      </c>
      <c r="BE422" s="192">
        <f>IF(N422="základní",J422,0)</f>
        <v>0</v>
      </c>
      <c r="BF422" s="192">
        <f>IF(N422="snížená",J422,0)</f>
        <v>0</v>
      </c>
      <c r="BG422" s="192">
        <f>IF(N422="zákl. přenesená",J422,0)</f>
        <v>0</v>
      </c>
      <c r="BH422" s="192">
        <f>IF(N422="sníž. přenesená",J422,0)</f>
        <v>0</v>
      </c>
      <c r="BI422" s="192">
        <f>IF(N422="nulová",J422,0)</f>
        <v>0</v>
      </c>
      <c r="BJ422" s="16" t="s">
        <v>83</v>
      </c>
      <c r="BK422" s="192">
        <f>ROUND(I422*H422,2)</f>
        <v>0</v>
      </c>
      <c r="BL422" s="16" t="s">
        <v>163</v>
      </c>
      <c r="BM422" s="191" t="s">
        <v>711</v>
      </c>
    </row>
    <row r="423" spans="1:65" s="2" customFormat="1" ht="11.25">
      <c r="A423" s="34"/>
      <c r="B423" s="35"/>
      <c r="C423" s="36"/>
      <c r="D423" s="193" t="s">
        <v>165</v>
      </c>
      <c r="E423" s="36"/>
      <c r="F423" s="194" t="s">
        <v>712</v>
      </c>
      <c r="G423" s="36"/>
      <c r="H423" s="36"/>
      <c r="I423" s="195"/>
      <c r="J423" s="36"/>
      <c r="K423" s="36"/>
      <c r="L423" s="39"/>
      <c r="M423" s="196"/>
      <c r="N423" s="197"/>
      <c r="O423" s="64"/>
      <c r="P423" s="64"/>
      <c r="Q423" s="64"/>
      <c r="R423" s="64"/>
      <c r="S423" s="64"/>
      <c r="T423" s="65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6" t="s">
        <v>165</v>
      </c>
      <c r="AU423" s="16" t="s">
        <v>85</v>
      </c>
    </row>
    <row r="424" spans="1:65" s="2" customFormat="1" ht="11.25">
      <c r="A424" s="34"/>
      <c r="B424" s="35"/>
      <c r="C424" s="36"/>
      <c r="D424" s="198" t="s">
        <v>167</v>
      </c>
      <c r="E424" s="36"/>
      <c r="F424" s="199" t="s">
        <v>713</v>
      </c>
      <c r="G424" s="36"/>
      <c r="H424" s="36"/>
      <c r="I424" s="195"/>
      <c r="J424" s="36"/>
      <c r="K424" s="36"/>
      <c r="L424" s="39"/>
      <c r="M424" s="196"/>
      <c r="N424" s="197"/>
      <c r="O424" s="64"/>
      <c r="P424" s="64"/>
      <c r="Q424" s="64"/>
      <c r="R424" s="64"/>
      <c r="S424" s="64"/>
      <c r="T424" s="65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6" t="s">
        <v>167</v>
      </c>
      <c r="AU424" s="16" t="s">
        <v>85</v>
      </c>
    </row>
    <row r="425" spans="1:65" s="13" customFormat="1" ht="11.25">
      <c r="B425" s="200"/>
      <c r="C425" s="201"/>
      <c r="D425" s="193" t="s">
        <v>169</v>
      </c>
      <c r="E425" s="202" t="s">
        <v>19</v>
      </c>
      <c r="F425" s="203" t="s">
        <v>665</v>
      </c>
      <c r="G425" s="201"/>
      <c r="H425" s="204">
        <v>1</v>
      </c>
      <c r="I425" s="205"/>
      <c r="J425" s="201"/>
      <c r="K425" s="201"/>
      <c r="L425" s="206"/>
      <c r="M425" s="207"/>
      <c r="N425" s="208"/>
      <c r="O425" s="208"/>
      <c r="P425" s="208"/>
      <c r="Q425" s="208"/>
      <c r="R425" s="208"/>
      <c r="S425" s="208"/>
      <c r="T425" s="209"/>
      <c r="AT425" s="210" t="s">
        <v>169</v>
      </c>
      <c r="AU425" s="210" t="s">
        <v>85</v>
      </c>
      <c r="AV425" s="13" t="s">
        <v>85</v>
      </c>
      <c r="AW425" s="13" t="s">
        <v>38</v>
      </c>
      <c r="AX425" s="13" t="s">
        <v>83</v>
      </c>
      <c r="AY425" s="210" t="s">
        <v>156</v>
      </c>
    </row>
    <row r="426" spans="1:65" s="2" customFormat="1" ht="16.5" customHeight="1">
      <c r="A426" s="34"/>
      <c r="B426" s="35"/>
      <c r="C426" s="211" t="s">
        <v>714</v>
      </c>
      <c r="D426" s="211" t="s">
        <v>336</v>
      </c>
      <c r="E426" s="212" t="s">
        <v>715</v>
      </c>
      <c r="F426" s="213" t="s">
        <v>716</v>
      </c>
      <c r="G426" s="214" t="s">
        <v>417</v>
      </c>
      <c r="H426" s="215">
        <v>1</v>
      </c>
      <c r="I426" s="216"/>
      <c r="J426" s="217">
        <f>ROUND(I426*H426,2)</f>
        <v>0</v>
      </c>
      <c r="K426" s="213" t="s">
        <v>19</v>
      </c>
      <c r="L426" s="218"/>
      <c r="M426" s="219" t="s">
        <v>19</v>
      </c>
      <c r="N426" s="220" t="s">
        <v>47</v>
      </c>
      <c r="O426" s="64"/>
      <c r="P426" s="189">
        <f>O426*H426</f>
        <v>0</v>
      </c>
      <c r="Q426" s="189">
        <v>0.06</v>
      </c>
      <c r="R426" s="189">
        <f>Q426*H426</f>
        <v>0.06</v>
      </c>
      <c r="S426" s="189">
        <v>0</v>
      </c>
      <c r="T426" s="190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1" t="s">
        <v>214</v>
      </c>
      <c r="AT426" s="191" t="s">
        <v>336</v>
      </c>
      <c r="AU426" s="191" t="s">
        <v>85</v>
      </c>
      <c r="AY426" s="16" t="s">
        <v>156</v>
      </c>
      <c r="BE426" s="192">
        <f>IF(N426="základní",J426,0)</f>
        <v>0</v>
      </c>
      <c r="BF426" s="192">
        <f>IF(N426="snížená",J426,0)</f>
        <v>0</v>
      </c>
      <c r="BG426" s="192">
        <f>IF(N426="zákl. přenesená",J426,0)</f>
        <v>0</v>
      </c>
      <c r="BH426" s="192">
        <f>IF(N426="sníž. přenesená",J426,0)</f>
        <v>0</v>
      </c>
      <c r="BI426" s="192">
        <f>IF(N426="nulová",J426,0)</f>
        <v>0</v>
      </c>
      <c r="BJ426" s="16" t="s">
        <v>83</v>
      </c>
      <c r="BK426" s="192">
        <f>ROUND(I426*H426,2)</f>
        <v>0</v>
      </c>
      <c r="BL426" s="16" t="s">
        <v>163</v>
      </c>
      <c r="BM426" s="191" t="s">
        <v>717</v>
      </c>
    </row>
    <row r="427" spans="1:65" s="2" customFormat="1" ht="11.25">
      <c r="A427" s="34"/>
      <c r="B427" s="35"/>
      <c r="C427" s="36"/>
      <c r="D427" s="193" t="s">
        <v>165</v>
      </c>
      <c r="E427" s="36"/>
      <c r="F427" s="194" t="s">
        <v>716</v>
      </c>
      <c r="G427" s="36"/>
      <c r="H427" s="36"/>
      <c r="I427" s="195"/>
      <c r="J427" s="36"/>
      <c r="K427" s="36"/>
      <c r="L427" s="39"/>
      <c r="M427" s="196"/>
      <c r="N427" s="197"/>
      <c r="O427" s="64"/>
      <c r="P427" s="64"/>
      <c r="Q427" s="64"/>
      <c r="R427" s="64"/>
      <c r="S427" s="64"/>
      <c r="T427" s="65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6" t="s">
        <v>165</v>
      </c>
      <c r="AU427" s="16" t="s">
        <v>85</v>
      </c>
    </row>
    <row r="428" spans="1:65" s="2" customFormat="1" ht="16.5" customHeight="1">
      <c r="A428" s="34"/>
      <c r="B428" s="35"/>
      <c r="C428" s="180" t="s">
        <v>718</v>
      </c>
      <c r="D428" s="180" t="s">
        <v>158</v>
      </c>
      <c r="E428" s="181" t="s">
        <v>719</v>
      </c>
      <c r="F428" s="182" t="s">
        <v>720</v>
      </c>
      <c r="G428" s="183" t="s">
        <v>417</v>
      </c>
      <c r="H428" s="184">
        <v>2</v>
      </c>
      <c r="I428" s="185"/>
      <c r="J428" s="186">
        <f>ROUND(I428*H428,2)</f>
        <v>0</v>
      </c>
      <c r="K428" s="182" t="s">
        <v>162</v>
      </c>
      <c r="L428" s="39"/>
      <c r="M428" s="187" t="s">
        <v>19</v>
      </c>
      <c r="N428" s="188" t="s">
        <v>47</v>
      </c>
      <c r="O428" s="64"/>
      <c r="P428" s="189">
        <f>O428*H428</f>
        <v>0</v>
      </c>
      <c r="Q428" s="189">
        <v>0.21734000000000001</v>
      </c>
      <c r="R428" s="189">
        <f>Q428*H428</f>
        <v>0.43468000000000001</v>
      </c>
      <c r="S428" s="189">
        <v>0</v>
      </c>
      <c r="T428" s="190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1" t="s">
        <v>163</v>
      </c>
      <c r="AT428" s="191" t="s">
        <v>158</v>
      </c>
      <c r="AU428" s="191" t="s">
        <v>85</v>
      </c>
      <c r="AY428" s="16" t="s">
        <v>156</v>
      </c>
      <c r="BE428" s="192">
        <f>IF(N428="základní",J428,0)</f>
        <v>0</v>
      </c>
      <c r="BF428" s="192">
        <f>IF(N428="snížená",J428,0)</f>
        <v>0</v>
      </c>
      <c r="BG428" s="192">
        <f>IF(N428="zákl. přenesená",J428,0)</f>
        <v>0</v>
      </c>
      <c r="BH428" s="192">
        <f>IF(N428="sníž. přenesená",J428,0)</f>
        <v>0</v>
      </c>
      <c r="BI428" s="192">
        <f>IF(N428="nulová",J428,0)</f>
        <v>0</v>
      </c>
      <c r="BJ428" s="16" t="s">
        <v>83</v>
      </c>
      <c r="BK428" s="192">
        <f>ROUND(I428*H428,2)</f>
        <v>0</v>
      </c>
      <c r="BL428" s="16" t="s">
        <v>163</v>
      </c>
      <c r="BM428" s="191" t="s">
        <v>721</v>
      </c>
    </row>
    <row r="429" spans="1:65" s="2" customFormat="1" ht="11.25">
      <c r="A429" s="34"/>
      <c r="B429" s="35"/>
      <c r="C429" s="36"/>
      <c r="D429" s="193" t="s">
        <v>165</v>
      </c>
      <c r="E429" s="36"/>
      <c r="F429" s="194" t="s">
        <v>722</v>
      </c>
      <c r="G429" s="36"/>
      <c r="H429" s="36"/>
      <c r="I429" s="195"/>
      <c r="J429" s="36"/>
      <c r="K429" s="36"/>
      <c r="L429" s="39"/>
      <c r="M429" s="196"/>
      <c r="N429" s="197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6" t="s">
        <v>165</v>
      </c>
      <c r="AU429" s="16" t="s">
        <v>85</v>
      </c>
    </row>
    <row r="430" spans="1:65" s="2" customFormat="1" ht="11.25">
      <c r="A430" s="34"/>
      <c r="B430" s="35"/>
      <c r="C430" s="36"/>
      <c r="D430" s="198" t="s">
        <v>167</v>
      </c>
      <c r="E430" s="36"/>
      <c r="F430" s="199" t="s">
        <v>723</v>
      </c>
      <c r="G430" s="36"/>
      <c r="H430" s="36"/>
      <c r="I430" s="195"/>
      <c r="J430" s="36"/>
      <c r="K430" s="36"/>
      <c r="L430" s="39"/>
      <c r="M430" s="196"/>
      <c r="N430" s="197"/>
      <c r="O430" s="64"/>
      <c r="P430" s="64"/>
      <c r="Q430" s="64"/>
      <c r="R430" s="64"/>
      <c r="S430" s="64"/>
      <c r="T430" s="65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6" t="s">
        <v>167</v>
      </c>
      <c r="AU430" s="16" t="s">
        <v>85</v>
      </c>
    </row>
    <row r="431" spans="1:65" s="13" customFormat="1" ht="11.25">
      <c r="B431" s="200"/>
      <c r="C431" s="201"/>
      <c r="D431" s="193" t="s">
        <v>169</v>
      </c>
      <c r="E431" s="202" t="s">
        <v>19</v>
      </c>
      <c r="F431" s="203" t="s">
        <v>724</v>
      </c>
      <c r="G431" s="201"/>
      <c r="H431" s="204">
        <v>2</v>
      </c>
      <c r="I431" s="205"/>
      <c r="J431" s="201"/>
      <c r="K431" s="201"/>
      <c r="L431" s="206"/>
      <c r="M431" s="207"/>
      <c r="N431" s="208"/>
      <c r="O431" s="208"/>
      <c r="P431" s="208"/>
      <c r="Q431" s="208"/>
      <c r="R431" s="208"/>
      <c r="S431" s="208"/>
      <c r="T431" s="209"/>
      <c r="AT431" s="210" t="s">
        <v>169</v>
      </c>
      <c r="AU431" s="210" t="s">
        <v>85</v>
      </c>
      <c r="AV431" s="13" t="s">
        <v>85</v>
      </c>
      <c r="AW431" s="13" t="s">
        <v>38</v>
      </c>
      <c r="AX431" s="13" t="s">
        <v>83</v>
      </c>
      <c r="AY431" s="210" t="s">
        <v>156</v>
      </c>
    </row>
    <row r="432" spans="1:65" s="2" customFormat="1" ht="16.5" customHeight="1">
      <c r="A432" s="34"/>
      <c r="B432" s="35"/>
      <c r="C432" s="211" t="s">
        <v>725</v>
      </c>
      <c r="D432" s="211" t="s">
        <v>336</v>
      </c>
      <c r="E432" s="212" t="s">
        <v>726</v>
      </c>
      <c r="F432" s="213" t="s">
        <v>727</v>
      </c>
      <c r="G432" s="214" t="s">
        <v>417</v>
      </c>
      <c r="H432" s="215">
        <v>2</v>
      </c>
      <c r="I432" s="216"/>
      <c r="J432" s="217">
        <f>ROUND(I432*H432,2)</f>
        <v>0</v>
      </c>
      <c r="K432" s="213" t="s">
        <v>162</v>
      </c>
      <c r="L432" s="218"/>
      <c r="M432" s="219" t="s">
        <v>19</v>
      </c>
      <c r="N432" s="220" t="s">
        <v>47</v>
      </c>
      <c r="O432" s="64"/>
      <c r="P432" s="189">
        <f>O432*H432</f>
        <v>0</v>
      </c>
      <c r="Q432" s="189">
        <v>9.9000000000000005E-2</v>
      </c>
      <c r="R432" s="189">
        <f>Q432*H432</f>
        <v>0.19800000000000001</v>
      </c>
      <c r="S432" s="189">
        <v>0</v>
      </c>
      <c r="T432" s="190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1" t="s">
        <v>214</v>
      </c>
      <c r="AT432" s="191" t="s">
        <v>336</v>
      </c>
      <c r="AU432" s="191" t="s">
        <v>85</v>
      </c>
      <c r="AY432" s="16" t="s">
        <v>156</v>
      </c>
      <c r="BE432" s="192">
        <f>IF(N432="základní",J432,0)</f>
        <v>0</v>
      </c>
      <c r="BF432" s="192">
        <f>IF(N432="snížená",J432,0)</f>
        <v>0</v>
      </c>
      <c r="BG432" s="192">
        <f>IF(N432="zákl. přenesená",J432,0)</f>
        <v>0</v>
      </c>
      <c r="BH432" s="192">
        <f>IF(N432="sníž. přenesená",J432,0)</f>
        <v>0</v>
      </c>
      <c r="BI432" s="192">
        <f>IF(N432="nulová",J432,0)</f>
        <v>0</v>
      </c>
      <c r="BJ432" s="16" t="s">
        <v>83</v>
      </c>
      <c r="BK432" s="192">
        <f>ROUND(I432*H432,2)</f>
        <v>0</v>
      </c>
      <c r="BL432" s="16" t="s">
        <v>163</v>
      </c>
      <c r="BM432" s="191" t="s">
        <v>728</v>
      </c>
    </row>
    <row r="433" spans="1:65" s="2" customFormat="1" ht="11.25">
      <c r="A433" s="34"/>
      <c r="B433" s="35"/>
      <c r="C433" s="36"/>
      <c r="D433" s="193" t="s">
        <v>165</v>
      </c>
      <c r="E433" s="36"/>
      <c r="F433" s="194" t="s">
        <v>727</v>
      </c>
      <c r="G433" s="36"/>
      <c r="H433" s="36"/>
      <c r="I433" s="195"/>
      <c r="J433" s="36"/>
      <c r="K433" s="36"/>
      <c r="L433" s="39"/>
      <c r="M433" s="196"/>
      <c r="N433" s="197"/>
      <c r="O433" s="64"/>
      <c r="P433" s="64"/>
      <c r="Q433" s="64"/>
      <c r="R433" s="64"/>
      <c r="S433" s="64"/>
      <c r="T433" s="65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6" t="s">
        <v>165</v>
      </c>
      <c r="AU433" s="16" t="s">
        <v>85</v>
      </c>
    </row>
    <row r="434" spans="1:65" s="2" customFormat="1" ht="16.5" customHeight="1">
      <c r="A434" s="34"/>
      <c r="B434" s="35"/>
      <c r="C434" s="180" t="s">
        <v>729</v>
      </c>
      <c r="D434" s="180" t="s">
        <v>158</v>
      </c>
      <c r="E434" s="181" t="s">
        <v>730</v>
      </c>
      <c r="F434" s="182" t="s">
        <v>731</v>
      </c>
      <c r="G434" s="183" t="s">
        <v>417</v>
      </c>
      <c r="H434" s="184">
        <v>3</v>
      </c>
      <c r="I434" s="185"/>
      <c r="J434" s="186">
        <f>ROUND(I434*H434,2)</f>
        <v>0</v>
      </c>
      <c r="K434" s="182" t="s">
        <v>162</v>
      </c>
      <c r="L434" s="39"/>
      <c r="M434" s="187" t="s">
        <v>19</v>
      </c>
      <c r="N434" s="188" t="s">
        <v>47</v>
      </c>
      <c r="O434" s="64"/>
      <c r="P434" s="189">
        <f>O434*H434</f>
        <v>0</v>
      </c>
      <c r="Q434" s="189">
        <v>0.21734000000000001</v>
      </c>
      <c r="R434" s="189">
        <f>Q434*H434</f>
        <v>0.65202000000000004</v>
      </c>
      <c r="S434" s="189">
        <v>0</v>
      </c>
      <c r="T434" s="190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1" t="s">
        <v>163</v>
      </c>
      <c r="AT434" s="191" t="s">
        <v>158</v>
      </c>
      <c r="AU434" s="191" t="s">
        <v>85</v>
      </c>
      <c r="AY434" s="16" t="s">
        <v>156</v>
      </c>
      <c r="BE434" s="192">
        <f>IF(N434="základní",J434,0)</f>
        <v>0</v>
      </c>
      <c r="BF434" s="192">
        <f>IF(N434="snížená",J434,0)</f>
        <v>0</v>
      </c>
      <c r="BG434" s="192">
        <f>IF(N434="zákl. přenesená",J434,0)</f>
        <v>0</v>
      </c>
      <c r="BH434" s="192">
        <f>IF(N434="sníž. přenesená",J434,0)</f>
        <v>0</v>
      </c>
      <c r="BI434" s="192">
        <f>IF(N434="nulová",J434,0)</f>
        <v>0</v>
      </c>
      <c r="BJ434" s="16" t="s">
        <v>83</v>
      </c>
      <c r="BK434" s="192">
        <f>ROUND(I434*H434,2)</f>
        <v>0</v>
      </c>
      <c r="BL434" s="16" t="s">
        <v>163</v>
      </c>
      <c r="BM434" s="191" t="s">
        <v>732</v>
      </c>
    </row>
    <row r="435" spans="1:65" s="2" customFormat="1" ht="11.25">
      <c r="A435" s="34"/>
      <c r="B435" s="35"/>
      <c r="C435" s="36"/>
      <c r="D435" s="193" t="s">
        <v>165</v>
      </c>
      <c r="E435" s="36"/>
      <c r="F435" s="194" t="s">
        <v>733</v>
      </c>
      <c r="G435" s="36"/>
      <c r="H435" s="36"/>
      <c r="I435" s="195"/>
      <c r="J435" s="36"/>
      <c r="K435" s="36"/>
      <c r="L435" s="39"/>
      <c r="M435" s="196"/>
      <c r="N435" s="197"/>
      <c r="O435" s="64"/>
      <c r="P435" s="64"/>
      <c r="Q435" s="64"/>
      <c r="R435" s="64"/>
      <c r="S435" s="64"/>
      <c r="T435" s="65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6" t="s">
        <v>165</v>
      </c>
      <c r="AU435" s="16" t="s">
        <v>85</v>
      </c>
    </row>
    <row r="436" spans="1:65" s="2" customFormat="1" ht="11.25">
      <c r="A436" s="34"/>
      <c r="B436" s="35"/>
      <c r="C436" s="36"/>
      <c r="D436" s="198" t="s">
        <v>167</v>
      </c>
      <c r="E436" s="36"/>
      <c r="F436" s="199" t="s">
        <v>734</v>
      </c>
      <c r="G436" s="36"/>
      <c r="H436" s="36"/>
      <c r="I436" s="195"/>
      <c r="J436" s="36"/>
      <c r="K436" s="36"/>
      <c r="L436" s="39"/>
      <c r="M436" s="196"/>
      <c r="N436" s="197"/>
      <c r="O436" s="64"/>
      <c r="P436" s="64"/>
      <c r="Q436" s="64"/>
      <c r="R436" s="64"/>
      <c r="S436" s="64"/>
      <c r="T436" s="65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6" t="s">
        <v>167</v>
      </c>
      <c r="AU436" s="16" t="s">
        <v>85</v>
      </c>
    </row>
    <row r="437" spans="1:65" s="13" customFormat="1" ht="11.25">
      <c r="B437" s="200"/>
      <c r="C437" s="201"/>
      <c r="D437" s="193" t="s">
        <v>169</v>
      </c>
      <c r="E437" s="202" t="s">
        <v>19</v>
      </c>
      <c r="F437" s="203" t="s">
        <v>664</v>
      </c>
      <c r="G437" s="201"/>
      <c r="H437" s="204">
        <v>1</v>
      </c>
      <c r="I437" s="205"/>
      <c r="J437" s="201"/>
      <c r="K437" s="201"/>
      <c r="L437" s="206"/>
      <c r="M437" s="207"/>
      <c r="N437" s="208"/>
      <c r="O437" s="208"/>
      <c r="P437" s="208"/>
      <c r="Q437" s="208"/>
      <c r="R437" s="208"/>
      <c r="S437" s="208"/>
      <c r="T437" s="209"/>
      <c r="AT437" s="210" t="s">
        <v>169</v>
      </c>
      <c r="AU437" s="210" t="s">
        <v>85</v>
      </c>
      <c r="AV437" s="13" t="s">
        <v>85</v>
      </c>
      <c r="AW437" s="13" t="s">
        <v>38</v>
      </c>
      <c r="AX437" s="13" t="s">
        <v>76</v>
      </c>
      <c r="AY437" s="210" t="s">
        <v>156</v>
      </c>
    </row>
    <row r="438" spans="1:65" s="13" customFormat="1" ht="11.25">
      <c r="B438" s="200"/>
      <c r="C438" s="201"/>
      <c r="D438" s="193" t="s">
        <v>169</v>
      </c>
      <c r="E438" s="202" t="s">
        <v>19</v>
      </c>
      <c r="F438" s="203" t="s">
        <v>735</v>
      </c>
      <c r="G438" s="201"/>
      <c r="H438" s="204">
        <v>1</v>
      </c>
      <c r="I438" s="205"/>
      <c r="J438" s="201"/>
      <c r="K438" s="201"/>
      <c r="L438" s="206"/>
      <c r="M438" s="207"/>
      <c r="N438" s="208"/>
      <c r="O438" s="208"/>
      <c r="P438" s="208"/>
      <c r="Q438" s="208"/>
      <c r="R438" s="208"/>
      <c r="S438" s="208"/>
      <c r="T438" s="209"/>
      <c r="AT438" s="210" t="s">
        <v>169</v>
      </c>
      <c r="AU438" s="210" t="s">
        <v>85</v>
      </c>
      <c r="AV438" s="13" t="s">
        <v>85</v>
      </c>
      <c r="AW438" s="13" t="s">
        <v>38</v>
      </c>
      <c r="AX438" s="13" t="s">
        <v>76</v>
      </c>
      <c r="AY438" s="210" t="s">
        <v>156</v>
      </c>
    </row>
    <row r="439" spans="1:65" s="13" customFormat="1" ht="11.25">
      <c r="B439" s="200"/>
      <c r="C439" s="201"/>
      <c r="D439" s="193" t="s">
        <v>169</v>
      </c>
      <c r="E439" s="202" t="s">
        <v>19</v>
      </c>
      <c r="F439" s="203" t="s">
        <v>608</v>
      </c>
      <c r="G439" s="201"/>
      <c r="H439" s="204">
        <v>1</v>
      </c>
      <c r="I439" s="205"/>
      <c r="J439" s="201"/>
      <c r="K439" s="201"/>
      <c r="L439" s="206"/>
      <c r="M439" s="207"/>
      <c r="N439" s="208"/>
      <c r="O439" s="208"/>
      <c r="P439" s="208"/>
      <c r="Q439" s="208"/>
      <c r="R439" s="208"/>
      <c r="S439" s="208"/>
      <c r="T439" s="209"/>
      <c r="AT439" s="210" t="s">
        <v>169</v>
      </c>
      <c r="AU439" s="210" t="s">
        <v>85</v>
      </c>
      <c r="AV439" s="13" t="s">
        <v>85</v>
      </c>
      <c r="AW439" s="13" t="s">
        <v>38</v>
      </c>
      <c r="AX439" s="13" t="s">
        <v>76</v>
      </c>
      <c r="AY439" s="210" t="s">
        <v>156</v>
      </c>
    </row>
    <row r="440" spans="1:65" s="2" customFormat="1" ht="16.5" customHeight="1">
      <c r="A440" s="34"/>
      <c r="B440" s="35"/>
      <c r="C440" s="211" t="s">
        <v>736</v>
      </c>
      <c r="D440" s="211" t="s">
        <v>336</v>
      </c>
      <c r="E440" s="212" t="s">
        <v>737</v>
      </c>
      <c r="F440" s="213" t="s">
        <v>738</v>
      </c>
      <c r="G440" s="214" t="s">
        <v>417</v>
      </c>
      <c r="H440" s="215">
        <v>3</v>
      </c>
      <c r="I440" s="216"/>
      <c r="J440" s="217">
        <f>ROUND(I440*H440,2)</f>
        <v>0</v>
      </c>
      <c r="K440" s="213" t="s">
        <v>162</v>
      </c>
      <c r="L440" s="218"/>
      <c r="M440" s="219" t="s">
        <v>19</v>
      </c>
      <c r="N440" s="220" t="s">
        <v>47</v>
      </c>
      <c r="O440" s="64"/>
      <c r="P440" s="189">
        <f>O440*H440</f>
        <v>0</v>
      </c>
      <c r="Q440" s="189">
        <v>0.156</v>
      </c>
      <c r="R440" s="189">
        <f>Q440*H440</f>
        <v>0.46799999999999997</v>
      </c>
      <c r="S440" s="189">
        <v>0</v>
      </c>
      <c r="T440" s="190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1" t="s">
        <v>214</v>
      </c>
      <c r="AT440" s="191" t="s">
        <v>336</v>
      </c>
      <c r="AU440" s="191" t="s">
        <v>85</v>
      </c>
      <c r="AY440" s="16" t="s">
        <v>156</v>
      </c>
      <c r="BE440" s="192">
        <f>IF(N440="základní",J440,0)</f>
        <v>0</v>
      </c>
      <c r="BF440" s="192">
        <f>IF(N440="snížená",J440,0)</f>
        <v>0</v>
      </c>
      <c r="BG440" s="192">
        <f>IF(N440="zákl. přenesená",J440,0)</f>
        <v>0</v>
      </c>
      <c r="BH440" s="192">
        <f>IF(N440="sníž. přenesená",J440,0)</f>
        <v>0</v>
      </c>
      <c r="BI440" s="192">
        <f>IF(N440="nulová",J440,0)</f>
        <v>0</v>
      </c>
      <c r="BJ440" s="16" t="s">
        <v>83</v>
      </c>
      <c r="BK440" s="192">
        <f>ROUND(I440*H440,2)</f>
        <v>0</v>
      </c>
      <c r="BL440" s="16" t="s">
        <v>163</v>
      </c>
      <c r="BM440" s="191" t="s">
        <v>739</v>
      </c>
    </row>
    <row r="441" spans="1:65" s="2" customFormat="1" ht="11.25">
      <c r="A441" s="34"/>
      <c r="B441" s="35"/>
      <c r="C441" s="36"/>
      <c r="D441" s="193" t="s">
        <v>165</v>
      </c>
      <c r="E441" s="36"/>
      <c r="F441" s="194" t="s">
        <v>738</v>
      </c>
      <c r="G441" s="36"/>
      <c r="H441" s="36"/>
      <c r="I441" s="195"/>
      <c r="J441" s="36"/>
      <c r="K441" s="36"/>
      <c r="L441" s="39"/>
      <c r="M441" s="196"/>
      <c r="N441" s="197"/>
      <c r="O441" s="64"/>
      <c r="P441" s="64"/>
      <c r="Q441" s="64"/>
      <c r="R441" s="64"/>
      <c r="S441" s="64"/>
      <c r="T441" s="65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6" t="s">
        <v>165</v>
      </c>
      <c r="AU441" s="16" t="s">
        <v>85</v>
      </c>
    </row>
    <row r="442" spans="1:65" s="2" customFormat="1" ht="16.5" customHeight="1">
      <c r="A442" s="34"/>
      <c r="B442" s="35"/>
      <c r="C442" s="180" t="s">
        <v>740</v>
      </c>
      <c r="D442" s="180" t="s">
        <v>158</v>
      </c>
      <c r="E442" s="181" t="s">
        <v>741</v>
      </c>
      <c r="F442" s="182" t="s">
        <v>742</v>
      </c>
      <c r="G442" s="183" t="s">
        <v>195</v>
      </c>
      <c r="H442" s="184">
        <v>0.1</v>
      </c>
      <c r="I442" s="185"/>
      <c r="J442" s="186">
        <f>ROUND(I442*H442,2)</f>
        <v>0</v>
      </c>
      <c r="K442" s="182" t="s">
        <v>162</v>
      </c>
      <c r="L442" s="39"/>
      <c r="M442" s="187" t="s">
        <v>19</v>
      </c>
      <c r="N442" s="188" t="s">
        <v>47</v>
      </c>
      <c r="O442" s="64"/>
      <c r="P442" s="189">
        <f>O442*H442</f>
        <v>0</v>
      </c>
      <c r="Q442" s="189">
        <v>2.45329</v>
      </c>
      <c r="R442" s="189">
        <f>Q442*H442</f>
        <v>0.24532900000000002</v>
      </c>
      <c r="S442" s="189">
        <v>0</v>
      </c>
      <c r="T442" s="190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1" t="s">
        <v>163</v>
      </c>
      <c r="AT442" s="191" t="s">
        <v>158</v>
      </c>
      <c r="AU442" s="191" t="s">
        <v>85</v>
      </c>
      <c r="AY442" s="16" t="s">
        <v>156</v>
      </c>
      <c r="BE442" s="192">
        <f>IF(N442="základní",J442,0)</f>
        <v>0</v>
      </c>
      <c r="BF442" s="192">
        <f>IF(N442="snížená",J442,0)</f>
        <v>0</v>
      </c>
      <c r="BG442" s="192">
        <f>IF(N442="zákl. přenesená",J442,0)</f>
        <v>0</v>
      </c>
      <c r="BH442" s="192">
        <f>IF(N442="sníž. přenesená",J442,0)</f>
        <v>0</v>
      </c>
      <c r="BI442" s="192">
        <f>IF(N442="nulová",J442,0)</f>
        <v>0</v>
      </c>
      <c r="BJ442" s="16" t="s">
        <v>83</v>
      </c>
      <c r="BK442" s="192">
        <f>ROUND(I442*H442,2)</f>
        <v>0</v>
      </c>
      <c r="BL442" s="16" t="s">
        <v>163</v>
      </c>
      <c r="BM442" s="191" t="s">
        <v>743</v>
      </c>
    </row>
    <row r="443" spans="1:65" s="2" customFormat="1" ht="11.25">
      <c r="A443" s="34"/>
      <c r="B443" s="35"/>
      <c r="C443" s="36"/>
      <c r="D443" s="193" t="s">
        <v>165</v>
      </c>
      <c r="E443" s="36"/>
      <c r="F443" s="194" t="s">
        <v>744</v>
      </c>
      <c r="G443" s="36"/>
      <c r="H443" s="36"/>
      <c r="I443" s="195"/>
      <c r="J443" s="36"/>
      <c r="K443" s="36"/>
      <c r="L443" s="39"/>
      <c r="M443" s="196"/>
      <c r="N443" s="197"/>
      <c r="O443" s="64"/>
      <c r="P443" s="64"/>
      <c r="Q443" s="64"/>
      <c r="R443" s="64"/>
      <c r="S443" s="64"/>
      <c r="T443" s="65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6" t="s">
        <v>165</v>
      </c>
      <c r="AU443" s="16" t="s">
        <v>85</v>
      </c>
    </row>
    <row r="444" spans="1:65" s="2" customFormat="1" ht="11.25">
      <c r="A444" s="34"/>
      <c r="B444" s="35"/>
      <c r="C444" s="36"/>
      <c r="D444" s="198" t="s">
        <v>167</v>
      </c>
      <c r="E444" s="36"/>
      <c r="F444" s="199" t="s">
        <v>745</v>
      </c>
      <c r="G444" s="36"/>
      <c r="H444" s="36"/>
      <c r="I444" s="195"/>
      <c r="J444" s="36"/>
      <c r="K444" s="36"/>
      <c r="L444" s="39"/>
      <c r="M444" s="196"/>
      <c r="N444" s="197"/>
      <c r="O444" s="64"/>
      <c r="P444" s="64"/>
      <c r="Q444" s="64"/>
      <c r="R444" s="64"/>
      <c r="S444" s="64"/>
      <c r="T444" s="65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6" t="s">
        <v>167</v>
      </c>
      <c r="AU444" s="16" t="s">
        <v>85</v>
      </c>
    </row>
    <row r="445" spans="1:65" s="13" customFormat="1" ht="11.25">
      <c r="B445" s="200"/>
      <c r="C445" s="201"/>
      <c r="D445" s="193" t="s">
        <v>169</v>
      </c>
      <c r="E445" s="202" t="s">
        <v>19</v>
      </c>
      <c r="F445" s="203" t="s">
        <v>746</v>
      </c>
      <c r="G445" s="201"/>
      <c r="H445" s="204">
        <v>0.1</v>
      </c>
      <c r="I445" s="205"/>
      <c r="J445" s="201"/>
      <c r="K445" s="201"/>
      <c r="L445" s="206"/>
      <c r="M445" s="207"/>
      <c r="N445" s="208"/>
      <c r="O445" s="208"/>
      <c r="P445" s="208"/>
      <c r="Q445" s="208"/>
      <c r="R445" s="208"/>
      <c r="S445" s="208"/>
      <c r="T445" s="209"/>
      <c r="AT445" s="210" t="s">
        <v>169</v>
      </c>
      <c r="AU445" s="210" t="s">
        <v>85</v>
      </c>
      <c r="AV445" s="13" t="s">
        <v>85</v>
      </c>
      <c r="AW445" s="13" t="s">
        <v>38</v>
      </c>
      <c r="AX445" s="13" t="s">
        <v>83</v>
      </c>
      <c r="AY445" s="210" t="s">
        <v>156</v>
      </c>
    </row>
    <row r="446" spans="1:65" s="2" customFormat="1" ht="16.5" customHeight="1">
      <c r="A446" s="34"/>
      <c r="B446" s="35"/>
      <c r="C446" s="180" t="s">
        <v>747</v>
      </c>
      <c r="D446" s="180" t="s">
        <v>158</v>
      </c>
      <c r="E446" s="181" t="s">
        <v>748</v>
      </c>
      <c r="F446" s="182" t="s">
        <v>749</v>
      </c>
      <c r="G446" s="183" t="s">
        <v>180</v>
      </c>
      <c r="H446" s="184">
        <v>8</v>
      </c>
      <c r="I446" s="185"/>
      <c r="J446" s="186">
        <f>ROUND(I446*H446,2)</f>
        <v>0</v>
      </c>
      <c r="K446" s="182" t="s">
        <v>19</v>
      </c>
      <c r="L446" s="39"/>
      <c r="M446" s="187" t="s">
        <v>19</v>
      </c>
      <c r="N446" s="188" t="s">
        <v>47</v>
      </c>
      <c r="O446" s="64"/>
      <c r="P446" s="189">
        <f>O446*H446</f>
        <v>0</v>
      </c>
      <c r="Q446" s="189">
        <v>0</v>
      </c>
      <c r="R446" s="189">
        <f>Q446*H446</f>
        <v>0</v>
      </c>
      <c r="S446" s="189">
        <v>0</v>
      </c>
      <c r="T446" s="190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1" t="s">
        <v>163</v>
      </c>
      <c r="AT446" s="191" t="s">
        <v>158</v>
      </c>
      <c r="AU446" s="191" t="s">
        <v>85</v>
      </c>
      <c r="AY446" s="16" t="s">
        <v>156</v>
      </c>
      <c r="BE446" s="192">
        <f>IF(N446="základní",J446,0)</f>
        <v>0</v>
      </c>
      <c r="BF446" s="192">
        <f>IF(N446="snížená",J446,0)</f>
        <v>0</v>
      </c>
      <c r="BG446" s="192">
        <f>IF(N446="zákl. přenesená",J446,0)</f>
        <v>0</v>
      </c>
      <c r="BH446" s="192">
        <f>IF(N446="sníž. přenesená",J446,0)</f>
        <v>0</v>
      </c>
      <c r="BI446" s="192">
        <f>IF(N446="nulová",J446,0)</f>
        <v>0</v>
      </c>
      <c r="BJ446" s="16" t="s">
        <v>83</v>
      </c>
      <c r="BK446" s="192">
        <f>ROUND(I446*H446,2)</f>
        <v>0</v>
      </c>
      <c r="BL446" s="16" t="s">
        <v>163</v>
      </c>
      <c r="BM446" s="191" t="s">
        <v>750</v>
      </c>
    </row>
    <row r="447" spans="1:65" s="2" customFormat="1" ht="11.25">
      <c r="A447" s="34"/>
      <c r="B447" s="35"/>
      <c r="C447" s="36"/>
      <c r="D447" s="193" t="s">
        <v>165</v>
      </c>
      <c r="E447" s="36"/>
      <c r="F447" s="194" t="s">
        <v>749</v>
      </c>
      <c r="G447" s="36"/>
      <c r="H447" s="36"/>
      <c r="I447" s="195"/>
      <c r="J447" s="36"/>
      <c r="K447" s="36"/>
      <c r="L447" s="39"/>
      <c r="M447" s="196"/>
      <c r="N447" s="197"/>
      <c r="O447" s="64"/>
      <c r="P447" s="64"/>
      <c r="Q447" s="64"/>
      <c r="R447" s="64"/>
      <c r="S447" s="64"/>
      <c r="T447" s="65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6" t="s">
        <v>165</v>
      </c>
      <c r="AU447" s="16" t="s">
        <v>85</v>
      </c>
    </row>
    <row r="448" spans="1:65" s="13" customFormat="1" ht="11.25">
      <c r="B448" s="200"/>
      <c r="C448" s="201"/>
      <c r="D448" s="193" t="s">
        <v>169</v>
      </c>
      <c r="E448" s="202" t="s">
        <v>19</v>
      </c>
      <c r="F448" s="203" t="s">
        <v>184</v>
      </c>
      <c r="G448" s="201"/>
      <c r="H448" s="204">
        <v>8</v>
      </c>
      <c r="I448" s="205"/>
      <c r="J448" s="201"/>
      <c r="K448" s="201"/>
      <c r="L448" s="206"/>
      <c r="M448" s="207"/>
      <c r="N448" s="208"/>
      <c r="O448" s="208"/>
      <c r="P448" s="208"/>
      <c r="Q448" s="208"/>
      <c r="R448" s="208"/>
      <c r="S448" s="208"/>
      <c r="T448" s="209"/>
      <c r="AT448" s="210" t="s">
        <v>169</v>
      </c>
      <c r="AU448" s="210" t="s">
        <v>85</v>
      </c>
      <c r="AV448" s="13" t="s">
        <v>85</v>
      </c>
      <c r="AW448" s="13" t="s">
        <v>38</v>
      </c>
      <c r="AX448" s="13" t="s">
        <v>83</v>
      </c>
      <c r="AY448" s="210" t="s">
        <v>156</v>
      </c>
    </row>
    <row r="449" spans="1:65" s="12" customFormat="1" ht="22.9" customHeight="1">
      <c r="B449" s="164"/>
      <c r="C449" s="165"/>
      <c r="D449" s="166" t="s">
        <v>75</v>
      </c>
      <c r="E449" s="178" t="s">
        <v>221</v>
      </c>
      <c r="F449" s="178" t="s">
        <v>751</v>
      </c>
      <c r="G449" s="165"/>
      <c r="H449" s="165"/>
      <c r="I449" s="168"/>
      <c r="J449" s="179">
        <f>BK449</f>
        <v>0</v>
      </c>
      <c r="K449" s="165"/>
      <c r="L449" s="170"/>
      <c r="M449" s="171"/>
      <c r="N449" s="172"/>
      <c r="O449" s="172"/>
      <c r="P449" s="173">
        <f>SUM(P450:P454)</f>
        <v>0</v>
      </c>
      <c r="Q449" s="172"/>
      <c r="R449" s="173">
        <f>SUM(R450:R454)</f>
        <v>0</v>
      </c>
      <c r="S449" s="172"/>
      <c r="T449" s="174">
        <f>SUM(T450:T454)</f>
        <v>0.27900000000000003</v>
      </c>
      <c r="AR449" s="175" t="s">
        <v>83</v>
      </c>
      <c r="AT449" s="176" t="s">
        <v>75</v>
      </c>
      <c r="AU449" s="176" t="s">
        <v>83</v>
      </c>
      <c r="AY449" s="175" t="s">
        <v>156</v>
      </c>
      <c r="BK449" s="177">
        <f>SUM(BK450:BK454)</f>
        <v>0</v>
      </c>
    </row>
    <row r="450" spans="1:65" s="2" customFormat="1" ht="16.5" customHeight="1">
      <c r="A450" s="34"/>
      <c r="B450" s="35"/>
      <c r="C450" s="180" t="s">
        <v>752</v>
      </c>
      <c r="D450" s="180" t="s">
        <v>158</v>
      </c>
      <c r="E450" s="181" t="s">
        <v>753</v>
      </c>
      <c r="F450" s="182" t="s">
        <v>754</v>
      </c>
      <c r="G450" s="183" t="s">
        <v>417</v>
      </c>
      <c r="H450" s="184">
        <v>3</v>
      </c>
      <c r="I450" s="185"/>
      <c r="J450" s="186">
        <f>ROUND(I450*H450,2)</f>
        <v>0</v>
      </c>
      <c r="K450" s="182" t="s">
        <v>162</v>
      </c>
      <c r="L450" s="39"/>
      <c r="M450" s="187" t="s">
        <v>19</v>
      </c>
      <c r="N450" s="188" t="s">
        <v>47</v>
      </c>
      <c r="O450" s="64"/>
      <c r="P450" s="189">
        <f>O450*H450</f>
        <v>0</v>
      </c>
      <c r="Q450" s="189">
        <v>0</v>
      </c>
      <c r="R450" s="189">
        <f>Q450*H450</f>
        <v>0</v>
      </c>
      <c r="S450" s="189">
        <v>9.2999999999999999E-2</v>
      </c>
      <c r="T450" s="190">
        <f>S450*H450</f>
        <v>0.27900000000000003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91" t="s">
        <v>163</v>
      </c>
      <c r="AT450" s="191" t="s">
        <v>158</v>
      </c>
      <c r="AU450" s="191" t="s">
        <v>85</v>
      </c>
      <c r="AY450" s="16" t="s">
        <v>156</v>
      </c>
      <c r="BE450" s="192">
        <f>IF(N450="základní",J450,0)</f>
        <v>0</v>
      </c>
      <c r="BF450" s="192">
        <f>IF(N450="snížená",J450,0)</f>
        <v>0</v>
      </c>
      <c r="BG450" s="192">
        <f>IF(N450="zákl. přenesená",J450,0)</f>
        <v>0</v>
      </c>
      <c r="BH450" s="192">
        <f>IF(N450="sníž. přenesená",J450,0)</f>
        <v>0</v>
      </c>
      <c r="BI450" s="192">
        <f>IF(N450="nulová",J450,0)</f>
        <v>0</v>
      </c>
      <c r="BJ450" s="16" t="s">
        <v>83</v>
      </c>
      <c r="BK450" s="192">
        <f>ROUND(I450*H450,2)</f>
        <v>0</v>
      </c>
      <c r="BL450" s="16" t="s">
        <v>163</v>
      </c>
      <c r="BM450" s="191" t="s">
        <v>755</v>
      </c>
    </row>
    <row r="451" spans="1:65" s="2" customFormat="1" ht="19.5">
      <c r="A451" s="34"/>
      <c r="B451" s="35"/>
      <c r="C451" s="36"/>
      <c r="D451" s="193" t="s">
        <v>165</v>
      </c>
      <c r="E451" s="36"/>
      <c r="F451" s="194" t="s">
        <v>756</v>
      </c>
      <c r="G451" s="36"/>
      <c r="H451" s="36"/>
      <c r="I451" s="195"/>
      <c r="J451" s="36"/>
      <c r="K451" s="36"/>
      <c r="L451" s="39"/>
      <c r="M451" s="196"/>
      <c r="N451" s="197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6" t="s">
        <v>165</v>
      </c>
      <c r="AU451" s="16" t="s">
        <v>85</v>
      </c>
    </row>
    <row r="452" spans="1:65" s="2" customFormat="1" ht="11.25">
      <c r="A452" s="34"/>
      <c r="B452" s="35"/>
      <c r="C452" s="36"/>
      <c r="D452" s="198" t="s">
        <v>167</v>
      </c>
      <c r="E452" s="36"/>
      <c r="F452" s="199" t="s">
        <v>757</v>
      </c>
      <c r="G452" s="36"/>
      <c r="H452" s="36"/>
      <c r="I452" s="195"/>
      <c r="J452" s="36"/>
      <c r="K452" s="36"/>
      <c r="L452" s="39"/>
      <c r="M452" s="196"/>
      <c r="N452" s="197"/>
      <c r="O452" s="64"/>
      <c r="P452" s="64"/>
      <c r="Q452" s="64"/>
      <c r="R452" s="64"/>
      <c r="S452" s="64"/>
      <c r="T452" s="65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6" t="s">
        <v>167</v>
      </c>
      <c r="AU452" s="16" t="s">
        <v>85</v>
      </c>
    </row>
    <row r="453" spans="1:65" s="13" customFormat="1" ht="11.25">
      <c r="B453" s="200"/>
      <c r="C453" s="201"/>
      <c r="D453" s="193" t="s">
        <v>169</v>
      </c>
      <c r="E453" s="202" t="s">
        <v>19</v>
      </c>
      <c r="F453" s="203" t="s">
        <v>571</v>
      </c>
      <c r="G453" s="201"/>
      <c r="H453" s="204">
        <v>2</v>
      </c>
      <c r="I453" s="205"/>
      <c r="J453" s="201"/>
      <c r="K453" s="201"/>
      <c r="L453" s="206"/>
      <c r="M453" s="207"/>
      <c r="N453" s="208"/>
      <c r="O453" s="208"/>
      <c r="P453" s="208"/>
      <c r="Q453" s="208"/>
      <c r="R453" s="208"/>
      <c r="S453" s="208"/>
      <c r="T453" s="209"/>
      <c r="AT453" s="210" t="s">
        <v>169</v>
      </c>
      <c r="AU453" s="210" t="s">
        <v>85</v>
      </c>
      <c r="AV453" s="13" t="s">
        <v>85</v>
      </c>
      <c r="AW453" s="13" t="s">
        <v>38</v>
      </c>
      <c r="AX453" s="13" t="s">
        <v>76</v>
      </c>
      <c r="AY453" s="210" t="s">
        <v>156</v>
      </c>
    </row>
    <row r="454" spans="1:65" s="13" customFormat="1" ht="11.25">
      <c r="B454" s="200"/>
      <c r="C454" s="201"/>
      <c r="D454" s="193" t="s">
        <v>169</v>
      </c>
      <c r="E454" s="202" t="s">
        <v>19</v>
      </c>
      <c r="F454" s="203" t="s">
        <v>758</v>
      </c>
      <c r="G454" s="201"/>
      <c r="H454" s="204">
        <v>1</v>
      </c>
      <c r="I454" s="205"/>
      <c r="J454" s="201"/>
      <c r="K454" s="201"/>
      <c r="L454" s="206"/>
      <c r="M454" s="207"/>
      <c r="N454" s="208"/>
      <c r="O454" s="208"/>
      <c r="P454" s="208"/>
      <c r="Q454" s="208"/>
      <c r="R454" s="208"/>
      <c r="S454" s="208"/>
      <c r="T454" s="209"/>
      <c r="AT454" s="210" t="s">
        <v>169</v>
      </c>
      <c r="AU454" s="210" t="s">
        <v>85</v>
      </c>
      <c r="AV454" s="13" t="s">
        <v>85</v>
      </c>
      <c r="AW454" s="13" t="s">
        <v>38</v>
      </c>
      <c r="AX454" s="13" t="s">
        <v>76</v>
      </c>
      <c r="AY454" s="210" t="s">
        <v>156</v>
      </c>
    </row>
    <row r="455" spans="1:65" s="12" customFormat="1" ht="22.9" customHeight="1">
      <c r="B455" s="164"/>
      <c r="C455" s="165"/>
      <c r="D455" s="166" t="s">
        <v>75</v>
      </c>
      <c r="E455" s="178" t="s">
        <v>759</v>
      </c>
      <c r="F455" s="178" t="s">
        <v>760</v>
      </c>
      <c r="G455" s="165"/>
      <c r="H455" s="165"/>
      <c r="I455" s="168"/>
      <c r="J455" s="179">
        <f>BK455</f>
        <v>0</v>
      </c>
      <c r="K455" s="165"/>
      <c r="L455" s="170"/>
      <c r="M455" s="171"/>
      <c r="N455" s="172"/>
      <c r="O455" s="172"/>
      <c r="P455" s="173">
        <f>SUM(P456:P478)</f>
        <v>0</v>
      </c>
      <c r="Q455" s="172"/>
      <c r="R455" s="173">
        <f>SUM(R456:R478)</f>
        <v>0</v>
      </c>
      <c r="S455" s="172"/>
      <c r="T455" s="174">
        <f>SUM(T456:T478)</f>
        <v>0</v>
      </c>
      <c r="AR455" s="175" t="s">
        <v>83</v>
      </c>
      <c r="AT455" s="176" t="s">
        <v>75</v>
      </c>
      <c r="AU455" s="176" t="s">
        <v>83</v>
      </c>
      <c r="AY455" s="175" t="s">
        <v>156</v>
      </c>
      <c r="BK455" s="177">
        <f>SUM(BK456:BK478)</f>
        <v>0</v>
      </c>
    </row>
    <row r="456" spans="1:65" s="2" customFormat="1" ht="16.5" customHeight="1">
      <c r="A456" s="34"/>
      <c r="B456" s="35"/>
      <c r="C456" s="180" t="s">
        <v>761</v>
      </c>
      <c r="D456" s="180" t="s">
        <v>158</v>
      </c>
      <c r="E456" s="181" t="s">
        <v>762</v>
      </c>
      <c r="F456" s="182" t="s">
        <v>763</v>
      </c>
      <c r="G456" s="183" t="s">
        <v>300</v>
      </c>
      <c r="H456" s="184">
        <v>5.4790000000000001</v>
      </c>
      <c r="I456" s="185"/>
      <c r="J456" s="186">
        <f>ROUND(I456*H456,2)</f>
        <v>0</v>
      </c>
      <c r="K456" s="182" t="s">
        <v>162</v>
      </c>
      <c r="L456" s="39"/>
      <c r="M456" s="187" t="s">
        <v>19</v>
      </c>
      <c r="N456" s="188" t="s">
        <v>47</v>
      </c>
      <c r="O456" s="64"/>
      <c r="P456" s="189">
        <f>O456*H456</f>
        <v>0</v>
      </c>
      <c r="Q456" s="189">
        <v>0</v>
      </c>
      <c r="R456" s="189">
        <f>Q456*H456</f>
        <v>0</v>
      </c>
      <c r="S456" s="189">
        <v>0</v>
      </c>
      <c r="T456" s="190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1" t="s">
        <v>163</v>
      </c>
      <c r="AT456" s="191" t="s">
        <v>158</v>
      </c>
      <c r="AU456" s="191" t="s">
        <v>85</v>
      </c>
      <c r="AY456" s="16" t="s">
        <v>156</v>
      </c>
      <c r="BE456" s="192">
        <f>IF(N456="základní",J456,0)</f>
        <v>0</v>
      </c>
      <c r="BF456" s="192">
        <f>IF(N456="snížená",J456,0)</f>
        <v>0</v>
      </c>
      <c r="BG456" s="192">
        <f>IF(N456="zákl. přenesená",J456,0)</f>
        <v>0</v>
      </c>
      <c r="BH456" s="192">
        <f>IF(N456="sníž. přenesená",J456,0)</f>
        <v>0</v>
      </c>
      <c r="BI456" s="192">
        <f>IF(N456="nulová",J456,0)</f>
        <v>0</v>
      </c>
      <c r="BJ456" s="16" t="s">
        <v>83</v>
      </c>
      <c r="BK456" s="192">
        <f>ROUND(I456*H456,2)</f>
        <v>0</v>
      </c>
      <c r="BL456" s="16" t="s">
        <v>163</v>
      </c>
      <c r="BM456" s="191" t="s">
        <v>764</v>
      </c>
    </row>
    <row r="457" spans="1:65" s="2" customFormat="1" ht="11.25">
      <c r="A457" s="34"/>
      <c r="B457" s="35"/>
      <c r="C457" s="36"/>
      <c r="D457" s="193" t="s">
        <v>165</v>
      </c>
      <c r="E457" s="36"/>
      <c r="F457" s="194" t="s">
        <v>765</v>
      </c>
      <c r="G457" s="36"/>
      <c r="H457" s="36"/>
      <c r="I457" s="195"/>
      <c r="J457" s="36"/>
      <c r="K457" s="36"/>
      <c r="L457" s="39"/>
      <c r="M457" s="196"/>
      <c r="N457" s="197"/>
      <c r="O457" s="64"/>
      <c r="P457" s="64"/>
      <c r="Q457" s="64"/>
      <c r="R457" s="64"/>
      <c r="S457" s="64"/>
      <c r="T457" s="65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6" t="s">
        <v>165</v>
      </c>
      <c r="AU457" s="16" t="s">
        <v>85</v>
      </c>
    </row>
    <row r="458" spans="1:65" s="2" customFormat="1" ht="11.25">
      <c r="A458" s="34"/>
      <c r="B458" s="35"/>
      <c r="C458" s="36"/>
      <c r="D458" s="198" t="s">
        <v>167</v>
      </c>
      <c r="E458" s="36"/>
      <c r="F458" s="199" t="s">
        <v>766</v>
      </c>
      <c r="G458" s="36"/>
      <c r="H458" s="36"/>
      <c r="I458" s="195"/>
      <c r="J458" s="36"/>
      <c r="K458" s="36"/>
      <c r="L458" s="39"/>
      <c r="M458" s="196"/>
      <c r="N458" s="197"/>
      <c r="O458" s="64"/>
      <c r="P458" s="64"/>
      <c r="Q458" s="64"/>
      <c r="R458" s="64"/>
      <c r="S458" s="64"/>
      <c r="T458" s="65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6" t="s">
        <v>167</v>
      </c>
      <c r="AU458" s="16" t="s">
        <v>85</v>
      </c>
    </row>
    <row r="459" spans="1:65" s="13" customFormat="1" ht="11.25">
      <c r="B459" s="200"/>
      <c r="C459" s="201"/>
      <c r="D459" s="193" t="s">
        <v>169</v>
      </c>
      <c r="E459" s="202" t="s">
        <v>19</v>
      </c>
      <c r="F459" s="203" t="s">
        <v>767</v>
      </c>
      <c r="G459" s="201"/>
      <c r="H459" s="204">
        <v>5.2</v>
      </c>
      <c r="I459" s="205"/>
      <c r="J459" s="201"/>
      <c r="K459" s="201"/>
      <c r="L459" s="206"/>
      <c r="M459" s="207"/>
      <c r="N459" s="208"/>
      <c r="O459" s="208"/>
      <c r="P459" s="208"/>
      <c r="Q459" s="208"/>
      <c r="R459" s="208"/>
      <c r="S459" s="208"/>
      <c r="T459" s="209"/>
      <c r="AT459" s="210" t="s">
        <v>169</v>
      </c>
      <c r="AU459" s="210" t="s">
        <v>85</v>
      </c>
      <c r="AV459" s="13" t="s">
        <v>85</v>
      </c>
      <c r="AW459" s="13" t="s">
        <v>38</v>
      </c>
      <c r="AX459" s="13" t="s">
        <v>76</v>
      </c>
      <c r="AY459" s="210" t="s">
        <v>156</v>
      </c>
    </row>
    <row r="460" spans="1:65" s="13" customFormat="1" ht="11.25">
      <c r="B460" s="200"/>
      <c r="C460" s="201"/>
      <c r="D460" s="193" t="s">
        <v>169</v>
      </c>
      <c r="E460" s="202" t="s">
        <v>19</v>
      </c>
      <c r="F460" s="203" t="s">
        <v>768</v>
      </c>
      <c r="G460" s="201"/>
      <c r="H460" s="204">
        <v>0.27900000000000003</v>
      </c>
      <c r="I460" s="205"/>
      <c r="J460" s="201"/>
      <c r="K460" s="201"/>
      <c r="L460" s="206"/>
      <c r="M460" s="207"/>
      <c r="N460" s="208"/>
      <c r="O460" s="208"/>
      <c r="P460" s="208"/>
      <c r="Q460" s="208"/>
      <c r="R460" s="208"/>
      <c r="S460" s="208"/>
      <c r="T460" s="209"/>
      <c r="AT460" s="210" t="s">
        <v>169</v>
      </c>
      <c r="AU460" s="210" t="s">
        <v>85</v>
      </c>
      <c r="AV460" s="13" t="s">
        <v>85</v>
      </c>
      <c r="AW460" s="13" t="s">
        <v>38</v>
      </c>
      <c r="AX460" s="13" t="s">
        <v>76</v>
      </c>
      <c r="AY460" s="210" t="s">
        <v>156</v>
      </c>
    </row>
    <row r="461" spans="1:65" s="2" customFormat="1" ht="16.5" customHeight="1">
      <c r="A461" s="34"/>
      <c r="B461" s="35"/>
      <c r="C461" s="180" t="s">
        <v>769</v>
      </c>
      <c r="D461" s="180" t="s">
        <v>158</v>
      </c>
      <c r="E461" s="181" t="s">
        <v>770</v>
      </c>
      <c r="F461" s="182" t="s">
        <v>771</v>
      </c>
      <c r="G461" s="183" t="s">
        <v>300</v>
      </c>
      <c r="H461" s="184">
        <v>38.353000000000002</v>
      </c>
      <c r="I461" s="185"/>
      <c r="J461" s="186">
        <f>ROUND(I461*H461,2)</f>
        <v>0</v>
      </c>
      <c r="K461" s="182" t="s">
        <v>162</v>
      </c>
      <c r="L461" s="39"/>
      <c r="M461" s="187" t="s">
        <v>19</v>
      </c>
      <c r="N461" s="188" t="s">
        <v>47</v>
      </c>
      <c r="O461" s="64"/>
      <c r="P461" s="189">
        <f>O461*H461</f>
        <v>0</v>
      </c>
      <c r="Q461" s="189">
        <v>0</v>
      </c>
      <c r="R461" s="189">
        <f>Q461*H461</f>
        <v>0</v>
      </c>
      <c r="S461" s="189">
        <v>0</v>
      </c>
      <c r="T461" s="190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1" t="s">
        <v>163</v>
      </c>
      <c r="AT461" s="191" t="s">
        <v>158</v>
      </c>
      <c r="AU461" s="191" t="s">
        <v>85</v>
      </c>
      <c r="AY461" s="16" t="s">
        <v>156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6" t="s">
        <v>83</v>
      </c>
      <c r="BK461" s="192">
        <f>ROUND(I461*H461,2)</f>
        <v>0</v>
      </c>
      <c r="BL461" s="16" t="s">
        <v>163</v>
      </c>
      <c r="BM461" s="191" t="s">
        <v>772</v>
      </c>
    </row>
    <row r="462" spans="1:65" s="2" customFormat="1" ht="11.25">
      <c r="A462" s="34"/>
      <c r="B462" s="35"/>
      <c r="C462" s="36"/>
      <c r="D462" s="193" t="s">
        <v>165</v>
      </c>
      <c r="E462" s="36"/>
      <c r="F462" s="194" t="s">
        <v>773</v>
      </c>
      <c r="G462" s="36"/>
      <c r="H462" s="36"/>
      <c r="I462" s="195"/>
      <c r="J462" s="36"/>
      <c r="K462" s="36"/>
      <c r="L462" s="39"/>
      <c r="M462" s="196"/>
      <c r="N462" s="197"/>
      <c r="O462" s="64"/>
      <c r="P462" s="64"/>
      <c r="Q462" s="64"/>
      <c r="R462" s="64"/>
      <c r="S462" s="64"/>
      <c r="T462" s="65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6" t="s">
        <v>165</v>
      </c>
      <c r="AU462" s="16" t="s">
        <v>85</v>
      </c>
    </row>
    <row r="463" spans="1:65" s="2" customFormat="1" ht="11.25">
      <c r="A463" s="34"/>
      <c r="B463" s="35"/>
      <c r="C463" s="36"/>
      <c r="D463" s="198" t="s">
        <v>167</v>
      </c>
      <c r="E463" s="36"/>
      <c r="F463" s="199" t="s">
        <v>774</v>
      </c>
      <c r="G463" s="36"/>
      <c r="H463" s="36"/>
      <c r="I463" s="195"/>
      <c r="J463" s="36"/>
      <c r="K463" s="36"/>
      <c r="L463" s="39"/>
      <c r="M463" s="196"/>
      <c r="N463" s="197"/>
      <c r="O463" s="64"/>
      <c r="P463" s="64"/>
      <c r="Q463" s="64"/>
      <c r="R463" s="64"/>
      <c r="S463" s="64"/>
      <c r="T463" s="65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6" t="s">
        <v>167</v>
      </c>
      <c r="AU463" s="16" t="s">
        <v>85</v>
      </c>
    </row>
    <row r="464" spans="1:65" s="13" customFormat="1" ht="11.25">
      <c r="B464" s="200"/>
      <c r="C464" s="201"/>
      <c r="D464" s="193" t="s">
        <v>169</v>
      </c>
      <c r="E464" s="202" t="s">
        <v>19</v>
      </c>
      <c r="F464" s="203" t="s">
        <v>775</v>
      </c>
      <c r="G464" s="201"/>
      <c r="H464" s="204">
        <v>38.353000000000002</v>
      </c>
      <c r="I464" s="205"/>
      <c r="J464" s="201"/>
      <c r="K464" s="201"/>
      <c r="L464" s="206"/>
      <c r="M464" s="207"/>
      <c r="N464" s="208"/>
      <c r="O464" s="208"/>
      <c r="P464" s="208"/>
      <c r="Q464" s="208"/>
      <c r="R464" s="208"/>
      <c r="S464" s="208"/>
      <c r="T464" s="209"/>
      <c r="AT464" s="210" t="s">
        <v>169</v>
      </c>
      <c r="AU464" s="210" t="s">
        <v>85</v>
      </c>
      <c r="AV464" s="13" t="s">
        <v>85</v>
      </c>
      <c r="AW464" s="13" t="s">
        <v>38</v>
      </c>
      <c r="AX464" s="13" t="s">
        <v>83</v>
      </c>
      <c r="AY464" s="210" t="s">
        <v>156</v>
      </c>
    </row>
    <row r="465" spans="1:65" s="2" customFormat="1" ht="16.5" customHeight="1">
      <c r="A465" s="34"/>
      <c r="B465" s="35"/>
      <c r="C465" s="180" t="s">
        <v>776</v>
      </c>
      <c r="D465" s="180" t="s">
        <v>158</v>
      </c>
      <c r="E465" s="181" t="s">
        <v>777</v>
      </c>
      <c r="F465" s="182" t="s">
        <v>778</v>
      </c>
      <c r="G465" s="183" t="s">
        <v>300</v>
      </c>
      <c r="H465" s="184">
        <v>4.16</v>
      </c>
      <c r="I465" s="185"/>
      <c r="J465" s="186">
        <f>ROUND(I465*H465,2)</f>
        <v>0</v>
      </c>
      <c r="K465" s="182" t="s">
        <v>162</v>
      </c>
      <c r="L465" s="39"/>
      <c r="M465" s="187" t="s">
        <v>19</v>
      </c>
      <c r="N465" s="188" t="s">
        <v>47</v>
      </c>
      <c r="O465" s="64"/>
      <c r="P465" s="189">
        <f>O465*H465</f>
        <v>0</v>
      </c>
      <c r="Q465" s="189">
        <v>0</v>
      </c>
      <c r="R465" s="189">
        <f>Q465*H465</f>
        <v>0</v>
      </c>
      <c r="S465" s="189">
        <v>0</v>
      </c>
      <c r="T465" s="190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1" t="s">
        <v>163</v>
      </c>
      <c r="AT465" s="191" t="s">
        <v>158</v>
      </c>
      <c r="AU465" s="191" t="s">
        <v>85</v>
      </c>
      <c r="AY465" s="16" t="s">
        <v>156</v>
      </c>
      <c r="BE465" s="192">
        <f>IF(N465="základní",J465,0)</f>
        <v>0</v>
      </c>
      <c r="BF465" s="192">
        <f>IF(N465="snížená",J465,0)</f>
        <v>0</v>
      </c>
      <c r="BG465" s="192">
        <f>IF(N465="zákl. přenesená",J465,0)</f>
        <v>0</v>
      </c>
      <c r="BH465" s="192">
        <f>IF(N465="sníž. přenesená",J465,0)</f>
        <v>0</v>
      </c>
      <c r="BI465" s="192">
        <f>IF(N465="nulová",J465,0)</f>
        <v>0</v>
      </c>
      <c r="BJ465" s="16" t="s">
        <v>83</v>
      </c>
      <c r="BK465" s="192">
        <f>ROUND(I465*H465,2)</f>
        <v>0</v>
      </c>
      <c r="BL465" s="16" t="s">
        <v>163</v>
      </c>
      <c r="BM465" s="191" t="s">
        <v>779</v>
      </c>
    </row>
    <row r="466" spans="1:65" s="2" customFormat="1" ht="11.25">
      <c r="A466" s="34"/>
      <c r="B466" s="35"/>
      <c r="C466" s="36"/>
      <c r="D466" s="193" t="s">
        <v>165</v>
      </c>
      <c r="E466" s="36"/>
      <c r="F466" s="194" t="s">
        <v>780</v>
      </c>
      <c r="G466" s="36"/>
      <c r="H466" s="36"/>
      <c r="I466" s="195"/>
      <c r="J466" s="36"/>
      <c r="K466" s="36"/>
      <c r="L466" s="39"/>
      <c r="M466" s="196"/>
      <c r="N466" s="197"/>
      <c r="O466" s="64"/>
      <c r="P466" s="64"/>
      <c r="Q466" s="64"/>
      <c r="R466" s="64"/>
      <c r="S466" s="64"/>
      <c r="T466" s="65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6" t="s">
        <v>165</v>
      </c>
      <c r="AU466" s="16" t="s">
        <v>85</v>
      </c>
    </row>
    <row r="467" spans="1:65" s="2" customFormat="1" ht="11.25">
      <c r="A467" s="34"/>
      <c r="B467" s="35"/>
      <c r="C467" s="36"/>
      <c r="D467" s="198" t="s">
        <v>167</v>
      </c>
      <c r="E467" s="36"/>
      <c r="F467" s="199" t="s">
        <v>781</v>
      </c>
      <c r="G467" s="36"/>
      <c r="H467" s="36"/>
      <c r="I467" s="195"/>
      <c r="J467" s="36"/>
      <c r="K467" s="36"/>
      <c r="L467" s="39"/>
      <c r="M467" s="196"/>
      <c r="N467" s="197"/>
      <c r="O467" s="64"/>
      <c r="P467" s="64"/>
      <c r="Q467" s="64"/>
      <c r="R467" s="64"/>
      <c r="S467" s="64"/>
      <c r="T467" s="65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6" t="s">
        <v>167</v>
      </c>
      <c r="AU467" s="16" t="s">
        <v>85</v>
      </c>
    </row>
    <row r="468" spans="1:65" s="13" customFormat="1" ht="11.25">
      <c r="B468" s="200"/>
      <c r="C468" s="201"/>
      <c r="D468" s="193" t="s">
        <v>169</v>
      </c>
      <c r="E468" s="202" t="s">
        <v>19</v>
      </c>
      <c r="F468" s="203" t="s">
        <v>782</v>
      </c>
      <c r="G468" s="201"/>
      <c r="H468" s="204">
        <v>4.16</v>
      </c>
      <c r="I468" s="205"/>
      <c r="J468" s="201"/>
      <c r="K468" s="201"/>
      <c r="L468" s="206"/>
      <c r="M468" s="207"/>
      <c r="N468" s="208"/>
      <c r="O468" s="208"/>
      <c r="P468" s="208"/>
      <c r="Q468" s="208"/>
      <c r="R468" s="208"/>
      <c r="S468" s="208"/>
      <c r="T468" s="209"/>
      <c r="AT468" s="210" t="s">
        <v>169</v>
      </c>
      <c r="AU468" s="210" t="s">
        <v>85</v>
      </c>
      <c r="AV468" s="13" t="s">
        <v>85</v>
      </c>
      <c r="AW468" s="13" t="s">
        <v>38</v>
      </c>
      <c r="AX468" s="13" t="s">
        <v>83</v>
      </c>
      <c r="AY468" s="210" t="s">
        <v>156</v>
      </c>
    </row>
    <row r="469" spans="1:65" s="2" customFormat="1" ht="16.5" customHeight="1">
      <c r="A469" s="34"/>
      <c r="B469" s="35"/>
      <c r="C469" s="180" t="s">
        <v>783</v>
      </c>
      <c r="D469" s="180" t="s">
        <v>158</v>
      </c>
      <c r="E469" s="181" t="s">
        <v>784</v>
      </c>
      <c r="F469" s="182" t="s">
        <v>785</v>
      </c>
      <c r="G469" s="183" t="s">
        <v>300</v>
      </c>
      <c r="H469" s="184">
        <v>29.12</v>
      </c>
      <c r="I469" s="185"/>
      <c r="J469" s="186">
        <f>ROUND(I469*H469,2)</f>
        <v>0</v>
      </c>
      <c r="K469" s="182" t="s">
        <v>162</v>
      </c>
      <c r="L469" s="39"/>
      <c r="M469" s="187" t="s">
        <v>19</v>
      </c>
      <c r="N469" s="188" t="s">
        <v>47</v>
      </c>
      <c r="O469" s="64"/>
      <c r="P469" s="189">
        <f>O469*H469</f>
        <v>0</v>
      </c>
      <c r="Q469" s="189">
        <v>0</v>
      </c>
      <c r="R469" s="189">
        <f>Q469*H469</f>
        <v>0</v>
      </c>
      <c r="S469" s="189">
        <v>0</v>
      </c>
      <c r="T469" s="190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1" t="s">
        <v>163</v>
      </c>
      <c r="AT469" s="191" t="s">
        <v>158</v>
      </c>
      <c r="AU469" s="191" t="s">
        <v>85</v>
      </c>
      <c r="AY469" s="16" t="s">
        <v>156</v>
      </c>
      <c r="BE469" s="192">
        <f>IF(N469="základní",J469,0)</f>
        <v>0</v>
      </c>
      <c r="BF469" s="192">
        <f>IF(N469="snížená",J469,0)</f>
        <v>0</v>
      </c>
      <c r="BG469" s="192">
        <f>IF(N469="zákl. přenesená",J469,0)</f>
        <v>0</v>
      </c>
      <c r="BH469" s="192">
        <f>IF(N469="sníž. přenesená",J469,0)</f>
        <v>0</v>
      </c>
      <c r="BI469" s="192">
        <f>IF(N469="nulová",J469,0)</f>
        <v>0</v>
      </c>
      <c r="BJ469" s="16" t="s">
        <v>83</v>
      </c>
      <c r="BK469" s="192">
        <f>ROUND(I469*H469,2)</f>
        <v>0</v>
      </c>
      <c r="BL469" s="16" t="s">
        <v>163</v>
      </c>
      <c r="BM469" s="191" t="s">
        <v>786</v>
      </c>
    </row>
    <row r="470" spans="1:65" s="2" customFormat="1" ht="11.25">
      <c r="A470" s="34"/>
      <c r="B470" s="35"/>
      <c r="C470" s="36"/>
      <c r="D470" s="193" t="s">
        <v>165</v>
      </c>
      <c r="E470" s="36"/>
      <c r="F470" s="194" t="s">
        <v>773</v>
      </c>
      <c r="G470" s="36"/>
      <c r="H470" s="36"/>
      <c r="I470" s="195"/>
      <c r="J470" s="36"/>
      <c r="K470" s="36"/>
      <c r="L470" s="39"/>
      <c r="M470" s="196"/>
      <c r="N470" s="197"/>
      <c r="O470" s="64"/>
      <c r="P470" s="64"/>
      <c r="Q470" s="64"/>
      <c r="R470" s="64"/>
      <c r="S470" s="64"/>
      <c r="T470" s="65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6" t="s">
        <v>165</v>
      </c>
      <c r="AU470" s="16" t="s">
        <v>85</v>
      </c>
    </row>
    <row r="471" spans="1:65" s="2" customFormat="1" ht="11.25">
      <c r="A471" s="34"/>
      <c r="B471" s="35"/>
      <c r="C471" s="36"/>
      <c r="D471" s="198" t="s">
        <v>167</v>
      </c>
      <c r="E471" s="36"/>
      <c r="F471" s="199" t="s">
        <v>787</v>
      </c>
      <c r="G471" s="36"/>
      <c r="H471" s="36"/>
      <c r="I471" s="195"/>
      <c r="J471" s="36"/>
      <c r="K471" s="36"/>
      <c r="L471" s="39"/>
      <c r="M471" s="196"/>
      <c r="N471" s="197"/>
      <c r="O471" s="64"/>
      <c r="P471" s="64"/>
      <c r="Q471" s="64"/>
      <c r="R471" s="64"/>
      <c r="S471" s="64"/>
      <c r="T471" s="65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6" t="s">
        <v>167</v>
      </c>
      <c r="AU471" s="16" t="s">
        <v>85</v>
      </c>
    </row>
    <row r="472" spans="1:65" s="13" customFormat="1" ht="11.25">
      <c r="B472" s="200"/>
      <c r="C472" s="201"/>
      <c r="D472" s="193" t="s">
        <v>169</v>
      </c>
      <c r="E472" s="202" t="s">
        <v>19</v>
      </c>
      <c r="F472" s="203" t="s">
        <v>788</v>
      </c>
      <c r="G472" s="201"/>
      <c r="H472" s="204">
        <v>29.12</v>
      </c>
      <c r="I472" s="205"/>
      <c r="J472" s="201"/>
      <c r="K472" s="201"/>
      <c r="L472" s="206"/>
      <c r="M472" s="207"/>
      <c r="N472" s="208"/>
      <c r="O472" s="208"/>
      <c r="P472" s="208"/>
      <c r="Q472" s="208"/>
      <c r="R472" s="208"/>
      <c r="S472" s="208"/>
      <c r="T472" s="209"/>
      <c r="AT472" s="210" t="s">
        <v>169</v>
      </c>
      <c r="AU472" s="210" t="s">
        <v>85</v>
      </c>
      <c r="AV472" s="13" t="s">
        <v>85</v>
      </c>
      <c r="AW472" s="13" t="s">
        <v>38</v>
      </c>
      <c r="AX472" s="13" t="s">
        <v>83</v>
      </c>
      <c r="AY472" s="210" t="s">
        <v>156</v>
      </c>
    </row>
    <row r="473" spans="1:65" s="2" customFormat="1" ht="21.75" customHeight="1">
      <c r="A473" s="34"/>
      <c r="B473" s="35"/>
      <c r="C473" s="180" t="s">
        <v>789</v>
      </c>
      <c r="D473" s="180" t="s">
        <v>158</v>
      </c>
      <c r="E473" s="181" t="s">
        <v>790</v>
      </c>
      <c r="F473" s="182" t="s">
        <v>791</v>
      </c>
      <c r="G473" s="183" t="s">
        <v>300</v>
      </c>
      <c r="H473" s="184">
        <v>9.6389999999999993</v>
      </c>
      <c r="I473" s="185"/>
      <c r="J473" s="186">
        <f>ROUND(I473*H473,2)</f>
        <v>0</v>
      </c>
      <c r="K473" s="182" t="s">
        <v>162</v>
      </c>
      <c r="L473" s="39"/>
      <c r="M473" s="187" t="s">
        <v>19</v>
      </c>
      <c r="N473" s="188" t="s">
        <v>47</v>
      </c>
      <c r="O473" s="64"/>
      <c r="P473" s="189">
        <f>O473*H473</f>
        <v>0</v>
      </c>
      <c r="Q473" s="189">
        <v>0</v>
      </c>
      <c r="R473" s="189">
        <f>Q473*H473</f>
        <v>0</v>
      </c>
      <c r="S473" s="189">
        <v>0</v>
      </c>
      <c r="T473" s="190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1" t="s">
        <v>163</v>
      </c>
      <c r="AT473" s="191" t="s">
        <v>158</v>
      </c>
      <c r="AU473" s="191" t="s">
        <v>85</v>
      </c>
      <c r="AY473" s="16" t="s">
        <v>156</v>
      </c>
      <c r="BE473" s="192">
        <f>IF(N473="základní",J473,0)</f>
        <v>0</v>
      </c>
      <c r="BF473" s="192">
        <f>IF(N473="snížená",J473,0)</f>
        <v>0</v>
      </c>
      <c r="BG473" s="192">
        <f>IF(N473="zákl. přenesená",J473,0)</f>
        <v>0</v>
      </c>
      <c r="BH473" s="192">
        <f>IF(N473="sníž. přenesená",J473,0)</f>
        <v>0</v>
      </c>
      <c r="BI473" s="192">
        <f>IF(N473="nulová",J473,0)</f>
        <v>0</v>
      </c>
      <c r="BJ473" s="16" t="s">
        <v>83</v>
      </c>
      <c r="BK473" s="192">
        <f>ROUND(I473*H473,2)</f>
        <v>0</v>
      </c>
      <c r="BL473" s="16" t="s">
        <v>163</v>
      </c>
      <c r="BM473" s="191" t="s">
        <v>792</v>
      </c>
    </row>
    <row r="474" spans="1:65" s="2" customFormat="1" ht="11.25">
      <c r="A474" s="34"/>
      <c r="B474" s="35"/>
      <c r="C474" s="36"/>
      <c r="D474" s="193" t="s">
        <v>165</v>
      </c>
      <c r="E474" s="36"/>
      <c r="F474" s="194" t="s">
        <v>793</v>
      </c>
      <c r="G474" s="36"/>
      <c r="H474" s="36"/>
      <c r="I474" s="195"/>
      <c r="J474" s="36"/>
      <c r="K474" s="36"/>
      <c r="L474" s="39"/>
      <c r="M474" s="196"/>
      <c r="N474" s="197"/>
      <c r="O474" s="64"/>
      <c r="P474" s="64"/>
      <c r="Q474" s="64"/>
      <c r="R474" s="64"/>
      <c r="S474" s="64"/>
      <c r="T474" s="65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6" t="s">
        <v>165</v>
      </c>
      <c r="AU474" s="16" t="s">
        <v>85</v>
      </c>
    </row>
    <row r="475" spans="1:65" s="2" customFormat="1" ht="11.25">
      <c r="A475" s="34"/>
      <c r="B475" s="35"/>
      <c r="C475" s="36"/>
      <c r="D475" s="198" t="s">
        <v>167</v>
      </c>
      <c r="E475" s="36"/>
      <c r="F475" s="199" t="s">
        <v>794</v>
      </c>
      <c r="G475" s="36"/>
      <c r="H475" s="36"/>
      <c r="I475" s="195"/>
      <c r="J475" s="36"/>
      <c r="K475" s="36"/>
      <c r="L475" s="39"/>
      <c r="M475" s="196"/>
      <c r="N475" s="197"/>
      <c r="O475" s="64"/>
      <c r="P475" s="64"/>
      <c r="Q475" s="64"/>
      <c r="R475" s="64"/>
      <c r="S475" s="64"/>
      <c r="T475" s="65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6" t="s">
        <v>167</v>
      </c>
      <c r="AU475" s="16" t="s">
        <v>85</v>
      </c>
    </row>
    <row r="476" spans="1:65" s="13" customFormat="1" ht="11.25">
      <c r="B476" s="200"/>
      <c r="C476" s="201"/>
      <c r="D476" s="193" t="s">
        <v>169</v>
      </c>
      <c r="E476" s="202" t="s">
        <v>19</v>
      </c>
      <c r="F476" s="203" t="s">
        <v>767</v>
      </c>
      <c r="G476" s="201"/>
      <c r="H476" s="204">
        <v>5.2</v>
      </c>
      <c r="I476" s="205"/>
      <c r="J476" s="201"/>
      <c r="K476" s="201"/>
      <c r="L476" s="206"/>
      <c r="M476" s="207"/>
      <c r="N476" s="208"/>
      <c r="O476" s="208"/>
      <c r="P476" s="208"/>
      <c r="Q476" s="208"/>
      <c r="R476" s="208"/>
      <c r="S476" s="208"/>
      <c r="T476" s="209"/>
      <c r="AT476" s="210" t="s">
        <v>169</v>
      </c>
      <c r="AU476" s="210" t="s">
        <v>85</v>
      </c>
      <c r="AV476" s="13" t="s">
        <v>85</v>
      </c>
      <c r="AW476" s="13" t="s">
        <v>38</v>
      </c>
      <c r="AX476" s="13" t="s">
        <v>76</v>
      </c>
      <c r="AY476" s="210" t="s">
        <v>156</v>
      </c>
    </row>
    <row r="477" spans="1:65" s="13" customFormat="1" ht="11.25">
      <c r="B477" s="200"/>
      <c r="C477" s="201"/>
      <c r="D477" s="193" t="s">
        <v>169</v>
      </c>
      <c r="E477" s="202" t="s">
        <v>19</v>
      </c>
      <c r="F477" s="203" t="s">
        <v>782</v>
      </c>
      <c r="G477" s="201"/>
      <c r="H477" s="204">
        <v>4.16</v>
      </c>
      <c r="I477" s="205"/>
      <c r="J477" s="201"/>
      <c r="K477" s="201"/>
      <c r="L477" s="206"/>
      <c r="M477" s="207"/>
      <c r="N477" s="208"/>
      <c r="O477" s="208"/>
      <c r="P477" s="208"/>
      <c r="Q477" s="208"/>
      <c r="R477" s="208"/>
      <c r="S477" s="208"/>
      <c r="T477" s="209"/>
      <c r="AT477" s="210" t="s">
        <v>169</v>
      </c>
      <c r="AU477" s="210" t="s">
        <v>85</v>
      </c>
      <c r="AV477" s="13" t="s">
        <v>85</v>
      </c>
      <c r="AW477" s="13" t="s">
        <v>38</v>
      </c>
      <c r="AX477" s="13" t="s">
        <v>76</v>
      </c>
      <c r="AY477" s="210" t="s">
        <v>156</v>
      </c>
    </row>
    <row r="478" spans="1:65" s="13" customFormat="1" ht="11.25">
      <c r="B478" s="200"/>
      <c r="C478" s="201"/>
      <c r="D478" s="193" t="s">
        <v>169</v>
      </c>
      <c r="E478" s="202" t="s">
        <v>19</v>
      </c>
      <c r="F478" s="203" t="s">
        <v>768</v>
      </c>
      <c r="G478" s="201"/>
      <c r="H478" s="204">
        <v>0.27900000000000003</v>
      </c>
      <c r="I478" s="205"/>
      <c r="J478" s="201"/>
      <c r="K478" s="201"/>
      <c r="L478" s="206"/>
      <c r="M478" s="207"/>
      <c r="N478" s="208"/>
      <c r="O478" s="208"/>
      <c r="P478" s="208"/>
      <c r="Q478" s="208"/>
      <c r="R478" s="208"/>
      <c r="S478" s="208"/>
      <c r="T478" s="209"/>
      <c r="AT478" s="210" t="s">
        <v>169</v>
      </c>
      <c r="AU478" s="210" t="s">
        <v>85</v>
      </c>
      <c r="AV478" s="13" t="s">
        <v>85</v>
      </c>
      <c r="AW478" s="13" t="s">
        <v>38</v>
      </c>
      <c r="AX478" s="13" t="s">
        <v>76</v>
      </c>
      <c r="AY478" s="210" t="s">
        <v>156</v>
      </c>
    </row>
    <row r="479" spans="1:65" s="12" customFormat="1" ht="22.9" customHeight="1">
      <c r="B479" s="164"/>
      <c r="C479" s="165"/>
      <c r="D479" s="166" t="s">
        <v>75</v>
      </c>
      <c r="E479" s="178" t="s">
        <v>795</v>
      </c>
      <c r="F479" s="178" t="s">
        <v>796</v>
      </c>
      <c r="G479" s="165"/>
      <c r="H479" s="165"/>
      <c r="I479" s="168"/>
      <c r="J479" s="179">
        <f>BK479</f>
        <v>0</v>
      </c>
      <c r="K479" s="165"/>
      <c r="L479" s="170"/>
      <c r="M479" s="171"/>
      <c r="N479" s="172"/>
      <c r="O479" s="172"/>
      <c r="P479" s="173">
        <f>SUM(P480:P485)</f>
        <v>0</v>
      </c>
      <c r="Q479" s="172"/>
      <c r="R479" s="173">
        <f>SUM(R480:R485)</f>
        <v>0</v>
      </c>
      <c r="S479" s="172"/>
      <c r="T479" s="174">
        <f>SUM(T480:T485)</f>
        <v>0</v>
      </c>
      <c r="AR479" s="175" t="s">
        <v>83</v>
      </c>
      <c r="AT479" s="176" t="s">
        <v>75</v>
      </c>
      <c r="AU479" s="176" t="s">
        <v>83</v>
      </c>
      <c r="AY479" s="175" t="s">
        <v>156</v>
      </c>
      <c r="BK479" s="177">
        <f>SUM(BK480:BK485)</f>
        <v>0</v>
      </c>
    </row>
    <row r="480" spans="1:65" s="2" customFormat="1" ht="16.5" customHeight="1">
      <c r="A480" s="34"/>
      <c r="B480" s="35"/>
      <c r="C480" s="180" t="s">
        <v>797</v>
      </c>
      <c r="D480" s="180" t="s">
        <v>158</v>
      </c>
      <c r="E480" s="181" t="s">
        <v>798</v>
      </c>
      <c r="F480" s="182" t="s">
        <v>799</v>
      </c>
      <c r="G480" s="183" t="s">
        <v>300</v>
      </c>
      <c r="H480" s="184">
        <v>79.075000000000003</v>
      </c>
      <c r="I480" s="185"/>
      <c r="J480" s="186">
        <f>ROUND(I480*H480,2)</f>
        <v>0</v>
      </c>
      <c r="K480" s="182" t="s">
        <v>162</v>
      </c>
      <c r="L480" s="39"/>
      <c r="M480" s="187" t="s">
        <v>19</v>
      </c>
      <c r="N480" s="188" t="s">
        <v>47</v>
      </c>
      <c r="O480" s="64"/>
      <c r="P480" s="189">
        <f>O480*H480</f>
        <v>0</v>
      </c>
      <c r="Q480" s="189">
        <v>0</v>
      </c>
      <c r="R480" s="189">
        <f>Q480*H480</f>
        <v>0</v>
      </c>
      <c r="S480" s="189">
        <v>0</v>
      </c>
      <c r="T480" s="190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1" t="s">
        <v>163</v>
      </c>
      <c r="AT480" s="191" t="s">
        <v>158</v>
      </c>
      <c r="AU480" s="191" t="s">
        <v>85</v>
      </c>
      <c r="AY480" s="16" t="s">
        <v>156</v>
      </c>
      <c r="BE480" s="192">
        <f>IF(N480="základní",J480,0)</f>
        <v>0</v>
      </c>
      <c r="BF480" s="192">
        <f>IF(N480="snížená",J480,0)</f>
        <v>0</v>
      </c>
      <c r="BG480" s="192">
        <f>IF(N480="zákl. přenesená",J480,0)</f>
        <v>0</v>
      </c>
      <c r="BH480" s="192">
        <f>IF(N480="sníž. přenesená",J480,0)</f>
        <v>0</v>
      </c>
      <c r="BI480" s="192">
        <f>IF(N480="nulová",J480,0)</f>
        <v>0</v>
      </c>
      <c r="BJ480" s="16" t="s">
        <v>83</v>
      </c>
      <c r="BK480" s="192">
        <f>ROUND(I480*H480,2)</f>
        <v>0</v>
      </c>
      <c r="BL480" s="16" t="s">
        <v>163</v>
      </c>
      <c r="BM480" s="191" t="s">
        <v>800</v>
      </c>
    </row>
    <row r="481" spans="1:65" s="2" customFormat="1" ht="19.5">
      <c r="A481" s="34"/>
      <c r="B481" s="35"/>
      <c r="C481" s="36"/>
      <c r="D481" s="193" t="s">
        <v>165</v>
      </c>
      <c r="E481" s="36"/>
      <c r="F481" s="194" t="s">
        <v>801</v>
      </c>
      <c r="G481" s="36"/>
      <c r="H481" s="36"/>
      <c r="I481" s="195"/>
      <c r="J481" s="36"/>
      <c r="K481" s="36"/>
      <c r="L481" s="39"/>
      <c r="M481" s="196"/>
      <c r="N481" s="197"/>
      <c r="O481" s="64"/>
      <c r="P481" s="64"/>
      <c r="Q481" s="64"/>
      <c r="R481" s="64"/>
      <c r="S481" s="64"/>
      <c r="T481" s="65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6" t="s">
        <v>165</v>
      </c>
      <c r="AU481" s="16" t="s">
        <v>85</v>
      </c>
    </row>
    <row r="482" spans="1:65" s="2" customFormat="1" ht="11.25">
      <c r="A482" s="34"/>
      <c r="B482" s="35"/>
      <c r="C482" s="36"/>
      <c r="D482" s="198" t="s">
        <v>167</v>
      </c>
      <c r="E482" s="36"/>
      <c r="F482" s="199" t="s">
        <v>802</v>
      </c>
      <c r="G482" s="36"/>
      <c r="H482" s="36"/>
      <c r="I482" s="195"/>
      <c r="J482" s="36"/>
      <c r="K482" s="36"/>
      <c r="L482" s="39"/>
      <c r="M482" s="196"/>
      <c r="N482" s="197"/>
      <c r="O482" s="64"/>
      <c r="P482" s="64"/>
      <c r="Q482" s="64"/>
      <c r="R482" s="64"/>
      <c r="S482" s="64"/>
      <c r="T482" s="65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6" t="s">
        <v>167</v>
      </c>
      <c r="AU482" s="16" t="s">
        <v>85</v>
      </c>
    </row>
    <row r="483" spans="1:65" s="13" customFormat="1" ht="11.25">
      <c r="B483" s="200"/>
      <c r="C483" s="201"/>
      <c r="D483" s="193" t="s">
        <v>169</v>
      </c>
      <c r="E483" s="202" t="s">
        <v>19</v>
      </c>
      <c r="F483" s="203" t="s">
        <v>803</v>
      </c>
      <c r="G483" s="201"/>
      <c r="H483" s="204">
        <v>79.075000000000003</v>
      </c>
      <c r="I483" s="205"/>
      <c r="J483" s="201"/>
      <c r="K483" s="201"/>
      <c r="L483" s="206"/>
      <c r="M483" s="207"/>
      <c r="N483" s="208"/>
      <c r="O483" s="208"/>
      <c r="P483" s="208"/>
      <c r="Q483" s="208"/>
      <c r="R483" s="208"/>
      <c r="S483" s="208"/>
      <c r="T483" s="209"/>
      <c r="AT483" s="210" t="s">
        <v>169</v>
      </c>
      <c r="AU483" s="210" t="s">
        <v>85</v>
      </c>
      <c r="AV483" s="13" t="s">
        <v>85</v>
      </c>
      <c r="AW483" s="13" t="s">
        <v>38</v>
      </c>
      <c r="AX483" s="13" t="s">
        <v>83</v>
      </c>
      <c r="AY483" s="210" t="s">
        <v>156</v>
      </c>
    </row>
    <row r="484" spans="1:65" s="2" customFormat="1" ht="16.5" customHeight="1">
      <c r="A484" s="34"/>
      <c r="B484" s="35"/>
      <c r="C484" s="180" t="s">
        <v>804</v>
      </c>
      <c r="D484" s="180" t="s">
        <v>158</v>
      </c>
      <c r="E484" s="181" t="s">
        <v>805</v>
      </c>
      <c r="F484" s="182" t="s">
        <v>806</v>
      </c>
      <c r="G484" s="183" t="s">
        <v>300</v>
      </c>
      <c r="H484" s="184">
        <v>333.60399999999998</v>
      </c>
      <c r="I484" s="185"/>
      <c r="J484" s="186">
        <f>ROUND(I484*H484,2)</f>
        <v>0</v>
      </c>
      <c r="K484" s="182" t="s">
        <v>19</v>
      </c>
      <c r="L484" s="39"/>
      <c r="M484" s="187" t="s">
        <v>19</v>
      </c>
      <c r="N484" s="188" t="s">
        <v>47</v>
      </c>
      <c r="O484" s="64"/>
      <c r="P484" s="189">
        <f>O484*H484</f>
        <v>0</v>
      </c>
      <c r="Q484" s="189">
        <v>0</v>
      </c>
      <c r="R484" s="189">
        <f>Q484*H484</f>
        <v>0</v>
      </c>
      <c r="S484" s="189">
        <v>0</v>
      </c>
      <c r="T484" s="190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91" t="s">
        <v>163</v>
      </c>
      <c r="AT484" s="191" t="s">
        <v>158</v>
      </c>
      <c r="AU484" s="191" t="s">
        <v>85</v>
      </c>
      <c r="AY484" s="16" t="s">
        <v>156</v>
      </c>
      <c r="BE484" s="192">
        <f>IF(N484="základní",J484,0)</f>
        <v>0</v>
      </c>
      <c r="BF484" s="192">
        <f>IF(N484="snížená",J484,0)</f>
        <v>0</v>
      </c>
      <c r="BG484" s="192">
        <f>IF(N484="zákl. přenesená",J484,0)</f>
        <v>0</v>
      </c>
      <c r="BH484" s="192">
        <f>IF(N484="sníž. přenesená",J484,0)</f>
        <v>0</v>
      </c>
      <c r="BI484" s="192">
        <f>IF(N484="nulová",J484,0)</f>
        <v>0</v>
      </c>
      <c r="BJ484" s="16" t="s">
        <v>83</v>
      </c>
      <c r="BK484" s="192">
        <f>ROUND(I484*H484,2)</f>
        <v>0</v>
      </c>
      <c r="BL484" s="16" t="s">
        <v>163</v>
      </c>
      <c r="BM484" s="191" t="s">
        <v>807</v>
      </c>
    </row>
    <row r="485" spans="1:65" s="2" customFormat="1" ht="11.25">
      <c r="A485" s="34"/>
      <c r="B485" s="35"/>
      <c r="C485" s="36"/>
      <c r="D485" s="193" t="s">
        <v>165</v>
      </c>
      <c r="E485" s="36"/>
      <c r="F485" s="194" t="s">
        <v>806</v>
      </c>
      <c r="G485" s="36"/>
      <c r="H485" s="36"/>
      <c r="I485" s="195"/>
      <c r="J485" s="36"/>
      <c r="K485" s="36"/>
      <c r="L485" s="39"/>
      <c r="M485" s="222"/>
      <c r="N485" s="223"/>
      <c r="O485" s="224"/>
      <c r="P485" s="224"/>
      <c r="Q485" s="224"/>
      <c r="R485" s="224"/>
      <c r="S485" s="224"/>
      <c r="T485" s="225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6" t="s">
        <v>165</v>
      </c>
      <c r="AU485" s="16" t="s">
        <v>85</v>
      </c>
    </row>
    <row r="486" spans="1:65" s="2" customFormat="1" ht="6.95" customHeight="1">
      <c r="A486" s="34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39"/>
      <c r="M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</row>
  </sheetData>
  <sheetProtection algorithmName="SHA-512" hashValue="3OXYfWX6me4dL+v/UOLZRseXTcv7/0vnqWjpReo02Z1PNXSf/XGYtRqU2oeA2ksdiP5Xj+b6NvGaqLpQjbTbWw==" saltValue="Ksw/g1HsA+hsE8iAehrGPEfdm85+xsZxTGNL4Faqvdof0USRazotvbXzP7AtNYq5Awcqff2438EN0ll+ZBADEg==" spinCount="100000" sheet="1" objects="1" scenarios="1" formatColumns="0" formatRows="0" autoFilter="0"/>
  <autoFilter ref="C94:K485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100" r:id="rId1"/>
    <hyperlink ref="F104" r:id="rId2"/>
    <hyperlink ref="F108" r:id="rId3"/>
    <hyperlink ref="F112" r:id="rId4"/>
    <hyperlink ref="F117" r:id="rId5"/>
    <hyperlink ref="F121" r:id="rId6"/>
    <hyperlink ref="F125" r:id="rId7"/>
    <hyperlink ref="F129" r:id="rId8"/>
    <hyperlink ref="F133" r:id="rId9"/>
    <hyperlink ref="F138" r:id="rId10"/>
    <hyperlink ref="F143" r:id="rId11"/>
    <hyperlink ref="F148" r:id="rId12"/>
    <hyperlink ref="F153" r:id="rId13"/>
    <hyperlink ref="F156" r:id="rId14"/>
    <hyperlink ref="F160" r:id="rId15"/>
    <hyperlink ref="F163" r:id="rId16"/>
    <hyperlink ref="F167" r:id="rId17"/>
    <hyperlink ref="F170" r:id="rId18"/>
    <hyperlink ref="F174" r:id="rId19"/>
    <hyperlink ref="F178" r:id="rId20"/>
    <hyperlink ref="F182" r:id="rId21"/>
    <hyperlink ref="F186" r:id="rId22"/>
    <hyperlink ref="F192" r:id="rId23"/>
    <hyperlink ref="F197" r:id="rId24"/>
    <hyperlink ref="F204" r:id="rId25"/>
    <hyperlink ref="F208" r:id="rId26"/>
    <hyperlink ref="F212" r:id="rId27"/>
    <hyperlink ref="F219" r:id="rId28"/>
    <hyperlink ref="F223" r:id="rId29"/>
    <hyperlink ref="F228" r:id="rId30"/>
    <hyperlink ref="F233" r:id="rId31"/>
    <hyperlink ref="F241" r:id="rId32"/>
    <hyperlink ref="F257" r:id="rId33"/>
    <hyperlink ref="F261" r:id="rId34"/>
    <hyperlink ref="F265" r:id="rId35"/>
    <hyperlink ref="F270" r:id="rId36"/>
    <hyperlink ref="F274" r:id="rId37"/>
    <hyperlink ref="F278" r:id="rId38"/>
    <hyperlink ref="F282" r:id="rId39"/>
    <hyperlink ref="F287" r:id="rId40"/>
    <hyperlink ref="F295" r:id="rId41"/>
    <hyperlink ref="F301" r:id="rId42"/>
    <hyperlink ref="F307" r:id="rId43"/>
    <hyperlink ref="F313" r:id="rId44"/>
    <hyperlink ref="F320" r:id="rId45"/>
    <hyperlink ref="F331" r:id="rId46"/>
    <hyperlink ref="F337" r:id="rId47"/>
    <hyperlink ref="F343" r:id="rId48"/>
    <hyperlink ref="F351" r:id="rId49"/>
    <hyperlink ref="F357" r:id="rId50"/>
    <hyperlink ref="F363" r:id="rId51"/>
    <hyperlink ref="F367" r:id="rId52"/>
    <hyperlink ref="F387" r:id="rId53"/>
    <hyperlink ref="F407" r:id="rId54"/>
    <hyperlink ref="F413" r:id="rId55"/>
    <hyperlink ref="F424" r:id="rId56"/>
    <hyperlink ref="F430" r:id="rId57"/>
    <hyperlink ref="F436" r:id="rId58"/>
    <hyperlink ref="F444" r:id="rId59"/>
    <hyperlink ref="F452" r:id="rId60"/>
    <hyperlink ref="F458" r:id="rId61"/>
    <hyperlink ref="F463" r:id="rId62"/>
    <hyperlink ref="F467" r:id="rId63"/>
    <hyperlink ref="F471" r:id="rId64"/>
    <hyperlink ref="F475" r:id="rId65"/>
    <hyperlink ref="F482" r:id="rId6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7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6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85</v>
      </c>
    </row>
    <row r="4" spans="1:46" s="1" customFormat="1" ht="24.95" customHeight="1">
      <c r="B4" s="19"/>
      <c r="D4" s="110" t="s">
        <v>120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51" t="str">
        <f>'Rekapitulace stavby'!K6</f>
        <v>SOU zemědělské Chvaletice - hospodaření se srážkovými vodami</v>
      </c>
      <c r="F7" s="352"/>
      <c r="G7" s="352"/>
      <c r="H7" s="352"/>
      <c r="L7" s="19"/>
    </row>
    <row r="8" spans="1:46" s="1" customFormat="1" ht="12" customHeight="1">
      <c r="B8" s="19"/>
      <c r="D8" s="112" t="s">
        <v>121</v>
      </c>
      <c r="L8" s="19"/>
    </row>
    <row r="9" spans="1:46" s="2" customFormat="1" ht="16.5" customHeight="1">
      <c r="A9" s="34"/>
      <c r="B9" s="39"/>
      <c r="C9" s="34"/>
      <c r="D9" s="34"/>
      <c r="E9" s="351" t="s">
        <v>122</v>
      </c>
      <c r="F9" s="353"/>
      <c r="G9" s="353"/>
      <c r="H9" s="35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4" t="s">
        <v>808</v>
      </c>
      <c r="F11" s="353"/>
      <c r="G11" s="353"/>
      <c r="H11" s="35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95</v>
      </c>
      <c r="G13" s="34"/>
      <c r="H13" s="34"/>
      <c r="I13" s="112" t="s">
        <v>20</v>
      </c>
      <c r="J13" s="103" t="s">
        <v>125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34"/>
      <c r="E15" s="34"/>
      <c r="F15" s="34"/>
      <c r="G15" s="34"/>
      <c r="H15" s="34"/>
      <c r="I15" s="115" t="s">
        <v>28</v>
      </c>
      <c r="J15" s="116" t="s">
        <v>29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32</v>
      </c>
      <c r="F17" s="34"/>
      <c r="G17" s="34"/>
      <c r="H17" s="34"/>
      <c r="I17" s="112" t="s">
        <v>33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34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5" t="str">
        <f>'Rekapitulace stavby'!E14</f>
        <v>Vyplň údaj</v>
      </c>
      <c r="F20" s="356"/>
      <c r="G20" s="356"/>
      <c r="H20" s="356"/>
      <c r="I20" s="112" t="s">
        <v>33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36</v>
      </c>
      <c r="E22" s="34"/>
      <c r="F22" s="34"/>
      <c r="G22" s="34"/>
      <c r="H22" s="34"/>
      <c r="I22" s="112" t="s">
        <v>31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126</v>
      </c>
      <c r="F23" s="34"/>
      <c r="G23" s="34"/>
      <c r="H23" s="34"/>
      <c r="I23" s="112" t="s">
        <v>33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31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33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7"/>
      <c r="B29" s="118"/>
      <c r="C29" s="117"/>
      <c r="D29" s="117"/>
      <c r="E29" s="357" t="s">
        <v>19</v>
      </c>
      <c r="F29" s="357"/>
      <c r="G29" s="357"/>
      <c r="H29" s="35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42</v>
      </c>
      <c r="E32" s="34"/>
      <c r="F32" s="34"/>
      <c r="G32" s="34"/>
      <c r="H32" s="34"/>
      <c r="I32" s="34"/>
      <c r="J32" s="122">
        <f>ROUND(J96,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0"/>
      <c r="E33" s="120"/>
      <c r="F33" s="120"/>
      <c r="G33" s="120"/>
      <c r="H33" s="120"/>
      <c r="I33" s="120"/>
      <c r="J33" s="120"/>
      <c r="K33" s="120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44</v>
      </c>
      <c r="G34" s="34"/>
      <c r="H34" s="34"/>
      <c r="I34" s="123" t="s">
        <v>43</v>
      </c>
      <c r="J34" s="123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46</v>
      </c>
      <c r="E35" s="112" t="s">
        <v>47</v>
      </c>
      <c r="F35" s="125">
        <f>ROUND((SUM(BE96:BE324)),  2)</f>
        <v>0</v>
      </c>
      <c r="G35" s="34"/>
      <c r="H35" s="34"/>
      <c r="I35" s="126">
        <v>0.21</v>
      </c>
      <c r="J35" s="125">
        <f>ROUND(((SUM(BE96:BE324))*I35),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5">
        <f>ROUND((SUM(BF96:BF324)),  2)</f>
        <v>0</v>
      </c>
      <c r="G36" s="34"/>
      <c r="H36" s="34"/>
      <c r="I36" s="126">
        <v>0.15</v>
      </c>
      <c r="J36" s="125">
        <f>ROUND(((SUM(BF96:BF324))*I36),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5">
        <f>ROUND((SUM(BG96:BG324)),  2)</f>
        <v>0</v>
      </c>
      <c r="G37" s="34"/>
      <c r="H37" s="34"/>
      <c r="I37" s="126">
        <v>0.21</v>
      </c>
      <c r="J37" s="125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5">
        <f>ROUND((SUM(BH96:BH324)),  2)</f>
        <v>0</v>
      </c>
      <c r="G38" s="34"/>
      <c r="H38" s="34"/>
      <c r="I38" s="126">
        <v>0.15</v>
      </c>
      <c r="J38" s="125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5">
        <f>ROUND((SUM(BI96:BI324)),  2)</f>
        <v>0</v>
      </c>
      <c r="G39" s="34"/>
      <c r="H39" s="34"/>
      <c r="I39" s="126">
        <v>0</v>
      </c>
      <c r="J39" s="125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127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SOU zemědělské Chvaletice - hospodaření se srážkovými vodami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121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122</v>
      </c>
      <c r="F52" s="360"/>
      <c r="G52" s="360"/>
      <c r="H52" s="36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2" t="str">
        <f>E11</f>
        <v>SO-02 - Rozvod vody A - část 2</v>
      </c>
      <c r="F54" s="360"/>
      <c r="G54" s="360"/>
      <c r="H54" s="36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 xml:space="preserve"> </v>
      </c>
      <c r="G56" s="36"/>
      <c r="H56" s="36"/>
      <c r="I56" s="28" t="s">
        <v>24</v>
      </c>
      <c r="J56" s="59" t="str">
        <f>IF(J14="","",J14)</f>
        <v>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Pardubický kraj, Komenského náměstí 125, Pardubice</v>
      </c>
      <c r="G58" s="36"/>
      <c r="H58" s="36"/>
      <c r="I58" s="28" t="s">
        <v>36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8" t="s">
        <v>34</v>
      </c>
      <c r="D59" s="36"/>
      <c r="E59" s="36"/>
      <c r="F59" s="26" t="str">
        <f>IF(E20="","",E20)</f>
        <v>Vyplň údaj</v>
      </c>
      <c r="G59" s="36"/>
      <c r="H59" s="36"/>
      <c r="I59" s="28" t="s">
        <v>39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8" t="s">
        <v>128</v>
      </c>
      <c r="D61" s="139"/>
      <c r="E61" s="139"/>
      <c r="F61" s="139"/>
      <c r="G61" s="139"/>
      <c r="H61" s="139"/>
      <c r="I61" s="139"/>
      <c r="J61" s="140" t="s">
        <v>129</v>
      </c>
      <c r="K61" s="139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41" t="s">
        <v>74</v>
      </c>
      <c r="D63" s="36"/>
      <c r="E63" s="36"/>
      <c r="F63" s="36"/>
      <c r="G63" s="36"/>
      <c r="H63" s="36"/>
      <c r="I63" s="36"/>
      <c r="J63" s="77">
        <f>J96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130</v>
      </c>
    </row>
    <row r="64" spans="1:47" s="9" customFormat="1" ht="24.95" customHeight="1">
      <c r="B64" s="142"/>
      <c r="C64" s="143"/>
      <c r="D64" s="144" t="s">
        <v>131</v>
      </c>
      <c r="E64" s="145"/>
      <c r="F64" s="145"/>
      <c r="G64" s="145"/>
      <c r="H64" s="145"/>
      <c r="I64" s="145"/>
      <c r="J64" s="146">
        <f>J97</f>
        <v>0</v>
      </c>
      <c r="K64" s="143"/>
      <c r="L64" s="147"/>
    </row>
    <row r="65" spans="1:31" s="10" customFormat="1" ht="19.899999999999999" customHeight="1">
      <c r="B65" s="148"/>
      <c r="C65" s="97"/>
      <c r="D65" s="149" t="s">
        <v>132</v>
      </c>
      <c r="E65" s="150"/>
      <c r="F65" s="150"/>
      <c r="G65" s="150"/>
      <c r="H65" s="150"/>
      <c r="I65" s="150"/>
      <c r="J65" s="151">
        <f>J98</f>
        <v>0</v>
      </c>
      <c r="K65" s="97"/>
      <c r="L65" s="152"/>
    </row>
    <row r="66" spans="1:31" s="10" customFormat="1" ht="19.899999999999999" customHeight="1">
      <c r="B66" s="148"/>
      <c r="C66" s="97"/>
      <c r="D66" s="149" t="s">
        <v>133</v>
      </c>
      <c r="E66" s="150"/>
      <c r="F66" s="150"/>
      <c r="G66" s="150"/>
      <c r="H66" s="150"/>
      <c r="I66" s="150"/>
      <c r="J66" s="151">
        <f>J172</f>
        <v>0</v>
      </c>
      <c r="K66" s="97"/>
      <c r="L66" s="152"/>
    </row>
    <row r="67" spans="1:31" s="10" customFormat="1" ht="19.899999999999999" customHeight="1">
      <c r="B67" s="148"/>
      <c r="C67" s="97"/>
      <c r="D67" s="149" t="s">
        <v>134</v>
      </c>
      <c r="E67" s="150"/>
      <c r="F67" s="150"/>
      <c r="G67" s="150"/>
      <c r="H67" s="150"/>
      <c r="I67" s="150"/>
      <c r="J67" s="151">
        <f>J188</f>
        <v>0</v>
      </c>
      <c r="K67" s="97"/>
      <c r="L67" s="152"/>
    </row>
    <row r="68" spans="1:31" s="10" customFormat="1" ht="19.899999999999999" customHeight="1">
      <c r="B68" s="148"/>
      <c r="C68" s="97"/>
      <c r="D68" s="149" t="s">
        <v>135</v>
      </c>
      <c r="E68" s="150"/>
      <c r="F68" s="150"/>
      <c r="G68" s="150"/>
      <c r="H68" s="150"/>
      <c r="I68" s="150"/>
      <c r="J68" s="151">
        <f>J194</f>
        <v>0</v>
      </c>
      <c r="K68" s="97"/>
      <c r="L68" s="152"/>
    </row>
    <row r="69" spans="1:31" s="10" customFormat="1" ht="19.899999999999999" customHeight="1">
      <c r="B69" s="148"/>
      <c r="C69" s="97"/>
      <c r="D69" s="149" t="s">
        <v>136</v>
      </c>
      <c r="E69" s="150"/>
      <c r="F69" s="150"/>
      <c r="G69" s="150"/>
      <c r="H69" s="150"/>
      <c r="I69" s="150"/>
      <c r="J69" s="151">
        <f>J208</f>
        <v>0</v>
      </c>
      <c r="K69" s="97"/>
      <c r="L69" s="152"/>
    </row>
    <row r="70" spans="1:31" s="10" customFormat="1" ht="19.899999999999999" customHeight="1">
      <c r="B70" s="148"/>
      <c r="C70" s="97"/>
      <c r="D70" s="149" t="s">
        <v>137</v>
      </c>
      <c r="E70" s="150"/>
      <c r="F70" s="150"/>
      <c r="G70" s="150"/>
      <c r="H70" s="150"/>
      <c r="I70" s="150"/>
      <c r="J70" s="151">
        <f>J216</f>
        <v>0</v>
      </c>
      <c r="K70" s="97"/>
      <c r="L70" s="152"/>
    </row>
    <row r="71" spans="1:31" s="10" customFormat="1" ht="19.899999999999999" customHeight="1">
      <c r="B71" s="148"/>
      <c r="C71" s="97"/>
      <c r="D71" s="149" t="s">
        <v>139</v>
      </c>
      <c r="E71" s="150"/>
      <c r="F71" s="150"/>
      <c r="G71" s="150"/>
      <c r="H71" s="150"/>
      <c r="I71" s="150"/>
      <c r="J71" s="151">
        <f>J282</f>
        <v>0</v>
      </c>
      <c r="K71" s="97"/>
      <c r="L71" s="152"/>
    </row>
    <row r="72" spans="1:31" s="10" customFormat="1" ht="19.899999999999999" customHeight="1">
      <c r="B72" s="148"/>
      <c r="C72" s="97"/>
      <c r="D72" s="149" t="s">
        <v>140</v>
      </c>
      <c r="E72" s="150"/>
      <c r="F72" s="150"/>
      <c r="G72" s="150"/>
      <c r="H72" s="150"/>
      <c r="I72" s="150"/>
      <c r="J72" s="151">
        <f>J304</f>
        <v>0</v>
      </c>
      <c r="K72" s="97"/>
      <c r="L72" s="152"/>
    </row>
    <row r="73" spans="1:31" s="9" customFormat="1" ht="24.95" customHeight="1">
      <c r="B73" s="142"/>
      <c r="C73" s="143"/>
      <c r="D73" s="144" t="s">
        <v>809</v>
      </c>
      <c r="E73" s="145"/>
      <c r="F73" s="145"/>
      <c r="G73" s="145"/>
      <c r="H73" s="145"/>
      <c r="I73" s="145"/>
      <c r="J73" s="146">
        <f>J311</f>
        <v>0</v>
      </c>
      <c r="K73" s="143"/>
      <c r="L73" s="147"/>
    </row>
    <row r="74" spans="1:31" s="10" customFormat="1" ht="19.899999999999999" customHeight="1">
      <c r="B74" s="148"/>
      <c r="C74" s="97"/>
      <c r="D74" s="149" t="s">
        <v>810</v>
      </c>
      <c r="E74" s="150"/>
      <c r="F74" s="150"/>
      <c r="G74" s="150"/>
      <c r="H74" s="150"/>
      <c r="I74" s="150"/>
      <c r="J74" s="151">
        <f>J312</f>
        <v>0</v>
      </c>
      <c r="K74" s="97"/>
      <c r="L74" s="152"/>
    </row>
    <row r="75" spans="1:31" s="2" customFormat="1" ht="21.7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24.95" customHeight="1">
      <c r="A81" s="34"/>
      <c r="B81" s="35"/>
      <c r="C81" s="22" t="s">
        <v>141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6.5" customHeight="1">
      <c r="A84" s="34"/>
      <c r="B84" s="35"/>
      <c r="C84" s="36"/>
      <c r="D84" s="36"/>
      <c r="E84" s="358" t="str">
        <f>E7</f>
        <v>SOU zemědělské Chvaletice - hospodaření se srážkovými vodami</v>
      </c>
      <c r="F84" s="359"/>
      <c r="G84" s="359"/>
      <c r="H84" s="359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1" customFormat="1" ht="12" customHeight="1">
      <c r="B85" s="20"/>
      <c r="C85" s="28" t="s">
        <v>121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63" s="2" customFormat="1" ht="16.5" customHeight="1">
      <c r="A86" s="34"/>
      <c r="B86" s="35"/>
      <c r="C86" s="36"/>
      <c r="D86" s="36"/>
      <c r="E86" s="358" t="s">
        <v>122</v>
      </c>
      <c r="F86" s="360"/>
      <c r="G86" s="360"/>
      <c r="H86" s="360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2" customHeight="1">
      <c r="A87" s="34"/>
      <c r="B87" s="35"/>
      <c r="C87" s="28" t="s">
        <v>123</v>
      </c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6.5" customHeight="1">
      <c r="A88" s="34"/>
      <c r="B88" s="35"/>
      <c r="C88" s="36"/>
      <c r="D88" s="36"/>
      <c r="E88" s="312" t="str">
        <f>E11</f>
        <v>SO-02 - Rozvod vody A - část 2</v>
      </c>
      <c r="F88" s="360"/>
      <c r="G88" s="360"/>
      <c r="H88" s="360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2" customHeight="1">
      <c r="A90" s="34"/>
      <c r="B90" s="35"/>
      <c r="C90" s="28" t="s">
        <v>22</v>
      </c>
      <c r="D90" s="36"/>
      <c r="E90" s="36"/>
      <c r="F90" s="26" t="str">
        <f>F14</f>
        <v xml:space="preserve"> </v>
      </c>
      <c r="G90" s="36"/>
      <c r="H90" s="36"/>
      <c r="I90" s="28" t="s">
        <v>24</v>
      </c>
      <c r="J90" s="59" t="str">
        <f>IF(J14="","",J14)</f>
        <v>3. 12. 2021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25.7" customHeight="1">
      <c r="A92" s="34"/>
      <c r="B92" s="35"/>
      <c r="C92" s="28" t="s">
        <v>30</v>
      </c>
      <c r="D92" s="36"/>
      <c r="E92" s="36"/>
      <c r="F92" s="26" t="str">
        <f>E17</f>
        <v>Pardubický kraj, Komenského náměstí 125, Pardubice</v>
      </c>
      <c r="G92" s="36"/>
      <c r="H92" s="36"/>
      <c r="I92" s="28" t="s">
        <v>36</v>
      </c>
      <c r="J92" s="32" t="str">
        <f>E23</f>
        <v>Agroprojekce Litomyšl, s.r.o.</v>
      </c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5.2" customHeight="1">
      <c r="A93" s="34"/>
      <c r="B93" s="35"/>
      <c r="C93" s="28" t="s">
        <v>34</v>
      </c>
      <c r="D93" s="36"/>
      <c r="E93" s="36"/>
      <c r="F93" s="26" t="str">
        <f>IF(E20="","",E20)</f>
        <v>Vyplň údaj</v>
      </c>
      <c r="G93" s="36"/>
      <c r="H93" s="36"/>
      <c r="I93" s="28" t="s">
        <v>39</v>
      </c>
      <c r="J93" s="32" t="str">
        <f>E26</f>
        <v xml:space="preserve"> </v>
      </c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63" s="11" customFormat="1" ht="29.25" customHeight="1">
      <c r="A95" s="153"/>
      <c r="B95" s="154"/>
      <c r="C95" s="155" t="s">
        <v>142</v>
      </c>
      <c r="D95" s="156" t="s">
        <v>61</v>
      </c>
      <c r="E95" s="156" t="s">
        <v>57</v>
      </c>
      <c r="F95" s="156" t="s">
        <v>58</v>
      </c>
      <c r="G95" s="156" t="s">
        <v>143</v>
      </c>
      <c r="H95" s="156" t="s">
        <v>144</v>
      </c>
      <c r="I95" s="156" t="s">
        <v>145</v>
      </c>
      <c r="J95" s="156" t="s">
        <v>129</v>
      </c>
      <c r="K95" s="157" t="s">
        <v>146</v>
      </c>
      <c r="L95" s="158"/>
      <c r="M95" s="68" t="s">
        <v>19</v>
      </c>
      <c r="N95" s="69" t="s">
        <v>46</v>
      </c>
      <c r="O95" s="69" t="s">
        <v>147</v>
      </c>
      <c r="P95" s="69" t="s">
        <v>148</v>
      </c>
      <c r="Q95" s="69" t="s">
        <v>149</v>
      </c>
      <c r="R95" s="69" t="s">
        <v>150</v>
      </c>
      <c r="S95" s="69" t="s">
        <v>151</v>
      </c>
      <c r="T95" s="70" t="s">
        <v>152</v>
      </c>
      <c r="U95" s="153"/>
      <c r="V95" s="153"/>
      <c r="W95" s="153"/>
      <c r="X95" s="153"/>
      <c r="Y95" s="153"/>
      <c r="Z95" s="153"/>
      <c r="AA95" s="153"/>
      <c r="AB95" s="153"/>
      <c r="AC95" s="153"/>
      <c r="AD95" s="153"/>
      <c r="AE95" s="153"/>
    </row>
    <row r="96" spans="1:63" s="2" customFormat="1" ht="22.9" customHeight="1">
      <c r="A96" s="34"/>
      <c r="B96" s="35"/>
      <c r="C96" s="75" t="s">
        <v>153</v>
      </c>
      <c r="D96" s="36"/>
      <c r="E96" s="36"/>
      <c r="F96" s="36"/>
      <c r="G96" s="36"/>
      <c r="H96" s="36"/>
      <c r="I96" s="36"/>
      <c r="J96" s="159">
        <f>BK96</f>
        <v>0</v>
      </c>
      <c r="K96" s="36"/>
      <c r="L96" s="39"/>
      <c r="M96" s="71"/>
      <c r="N96" s="160"/>
      <c r="O96" s="72"/>
      <c r="P96" s="161">
        <f>P97+P311</f>
        <v>0</v>
      </c>
      <c r="Q96" s="72"/>
      <c r="R96" s="161">
        <f>R97+R311</f>
        <v>25.31253761</v>
      </c>
      <c r="S96" s="72"/>
      <c r="T96" s="162">
        <f>T97+T311</f>
        <v>1.17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6" t="s">
        <v>75</v>
      </c>
      <c r="AU96" s="16" t="s">
        <v>130</v>
      </c>
      <c r="BK96" s="163">
        <f>BK97+BK311</f>
        <v>0</v>
      </c>
    </row>
    <row r="97" spans="1:65" s="12" customFormat="1" ht="25.9" customHeight="1">
      <c r="B97" s="164"/>
      <c r="C97" s="165"/>
      <c r="D97" s="166" t="s">
        <v>75</v>
      </c>
      <c r="E97" s="167" t="s">
        <v>154</v>
      </c>
      <c r="F97" s="167" t="s">
        <v>155</v>
      </c>
      <c r="G97" s="165"/>
      <c r="H97" s="165"/>
      <c r="I97" s="168"/>
      <c r="J97" s="169">
        <f>BK97</f>
        <v>0</v>
      </c>
      <c r="K97" s="165"/>
      <c r="L97" s="170"/>
      <c r="M97" s="171"/>
      <c r="N97" s="172"/>
      <c r="O97" s="172"/>
      <c r="P97" s="173">
        <f>P98+P172+P188+P194+P208+P216+P282+P304</f>
        <v>0</v>
      </c>
      <c r="Q97" s="172"/>
      <c r="R97" s="173">
        <f>R98+R172+R188+R194+R208+R216+R282+R304</f>
        <v>25.30295761</v>
      </c>
      <c r="S97" s="172"/>
      <c r="T97" s="174">
        <f>T98+T172+T188+T194+T208+T216+T282+T304</f>
        <v>1.17</v>
      </c>
      <c r="AR97" s="175" t="s">
        <v>83</v>
      </c>
      <c r="AT97" s="176" t="s">
        <v>75</v>
      </c>
      <c r="AU97" s="176" t="s">
        <v>76</v>
      </c>
      <c r="AY97" s="175" t="s">
        <v>156</v>
      </c>
      <c r="BK97" s="177">
        <f>BK98+BK172+BK188+BK194+BK208+BK216+BK282+BK304</f>
        <v>0</v>
      </c>
    </row>
    <row r="98" spans="1:65" s="12" customFormat="1" ht="22.9" customHeight="1">
      <c r="B98" s="164"/>
      <c r="C98" s="165"/>
      <c r="D98" s="166" t="s">
        <v>75</v>
      </c>
      <c r="E98" s="178" t="s">
        <v>83</v>
      </c>
      <c r="F98" s="178" t="s">
        <v>157</v>
      </c>
      <c r="G98" s="165"/>
      <c r="H98" s="165"/>
      <c r="I98" s="168"/>
      <c r="J98" s="179">
        <f>BK98</f>
        <v>0</v>
      </c>
      <c r="K98" s="165"/>
      <c r="L98" s="170"/>
      <c r="M98" s="171"/>
      <c r="N98" s="172"/>
      <c r="O98" s="172"/>
      <c r="P98" s="173">
        <f>SUM(P99:P171)</f>
        <v>0</v>
      </c>
      <c r="Q98" s="172"/>
      <c r="R98" s="173">
        <f>SUM(R99:R171)</f>
        <v>17.477667</v>
      </c>
      <c r="S98" s="172"/>
      <c r="T98" s="174">
        <f>SUM(T99:T171)</f>
        <v>1.17</v>
      </c>
      <c r="AR98" s="175" t="s">
        <v>83</v>
      </c>
      <c r="AT98" s="176" t="s">
        <v>75</v>
      </c>
      <c r="AU98" s="176" t="s">
        <v>83</v>
      </c>
      <c r="AY98" s="175" t="s">
        <v>156</v>
      </c>
      <c r="BK98" s="177">
        <f>SUM(BK99:BK171)</f>
        <v>0</v>
      </c>
    </row>
    <row r="99" spans="1:65" s="2" customFormat="1" ht="16.5" customHeight="1">
      <c r="A99" s="34"/>
      <c r="B99" s="35"/>
      <c r="C99" s="180" t="s">
        <v>83</v>
      </c>
      <c r="D99" s="180" t="s">
        <v>158</v>
      </c>
      <c r="E99" s="181" t="s">
        <v>159</v>
      </c>
      <c r="F99" s="182" t="s">
        <v>160</v>
      </c>
      <c r="G99" s="183" t="s">
        <v>161</v>
      </c>
      <c r="H99" s="184">
        <v>2</v>
      </c>
      <c r="I99" s="185"/>
      <c r="J99" s="186">
        <f>ROUND(I99*H99,2)</f>
        <v>0</v>
      </c>
      <c r="K99" s="182" t="s">
        <v>162</v>
      </c>
      <c r="L99" s="39"/>
      <c r="M99" s="187" t="s">
        <v>19</v>
      </c>
      <c r="N99" s="188" t="s">
        <v>47</v>
      </c>
      <c r="O99" s="64"/>
      <c r="P99" s="189">
        <f>O99*H99</f>
        <v>0</v>
      </c>
      <c r="Q99" s="189">
        <v>0</v>
      </c>
      <c r="R99" s="189">
        <f>Q99*H99</f>
        <v>0</v>
      </c>
      <c r="S99" s="189">
        <v>0.26</v>
      </c>
      <c r="T99" s="190">
        <f>S99*H99</f>
        <v>0.52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1" t="s">
        <v>163</v>
      </c>
      <c r="AT99" s="191" t="s">
        <v>158</v>
      </c>
      <c r="AU99" s="191" t="s">
        <v>85</v>
      </c>
      <c r="AY99" s="16" t="s">
        <v>156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6" t="s">
        <v>83</v>
      </c>
      <c r="BK99" s="192">
        <f>ROUND(I99*H99,2)</f>
        <v>0</v>
      </c>
      <c r="BL99" s="16" t="s">
        <v>163</v>
      </c>
      <c r="BM99" s="191" t="s">
        <v>811</v>
      </c>
    </row>
    <row r="100" spans="1:65" s="2" customFormat="1" ht="19.5">
      <c r="A100" s="34"/>
      <c r="B100" s="35"/>
      <c r="C100" s="36"/>
      <c r="D100" s="193" t="s">
        <v>165</v>
      </c>
      <c r="E100" s="36"/>
      <c r="F100" s="194" t="s">
        <v>166</v>
      </c>
      <c r="G100" s="36"/>
      <c r="H100" s="36"/>
      <c r="I100" s="195"/>
      <c r="J100" s="36"/>
      <c r="K100" s="36"/>
      <c r="L100" s="39"/>
      <c r="M100" s="196"/>
      <c r="N100" s="197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6" t="s">
        <v>165</v>
      </c>
      <c r="AU100" s="16" t="s">
        <v>85</v>
      </c>
    </row>
    <row r="101" spans="1:65" s="2" customFormat="1" ht="11.25">
      <c r="A101" s="34"/>
      <c r="B101" s="35"/>
      <c r="C101" s="36"/>
      <c r="D101" s="198" t="s">
        <v>167</v>
      </c>
      <c r="E101" s="36"/>
      <c r="F101" s="199" t="s">
        <v>168</v>
      </c>
      <c r="G101" s="36"/>
      <c r="H101" s="36"/>
      <c r="I101" s="195"/>
      <c r="J101" s="36"/>
      <c r="K101" s="36"/>
      <c r="L101" s="39"/>
      <c r="M101" s="196"/>
      <c r="N101" s="197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6" t="s">
        <v>167</v>
      </c>
      <c r="AU101" s="16" t="s">
        <v>85</v>
      </c>
    </row>
    <row r="102" spans="1:65" s="13" customFormat="1" ht="11.25">
      <c r="B102" s="200"/>
      <c r="C102" s="201"/>
      <c r="D102" s="193" t="s">
        <v>169</v>
      </c>
      <c r="E102" s="202" t="s">
        <v>19</v>
      </c>
      <c r="F102" s="203" t="s">
        <v>812</v>
      </c>
      <c r="G102" s="201"/>
      <c r="H102" s="204">
        <v>2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169</v>
      </c>
      <c r="AU102" s="210" t="s">
        <v>85</v>
      </c>
      <c r="AV102" s="13" t="s">
        <v>85</v>
      </c>
      <c r="AW102" s="13" t="s">
        <v>38</v>
      </c>
      <c r="AX102" s="13" t="s">
        <v>83</v>
      </c>
      <c r="AY102" s="210" t="s">
        <v>156</v>
      </c>
    </row>
    <row r="103" spans="1:65" s="2" customFormat="1" ht="16.5" customHeight="1">
      <c r="A103" s="34"/>
      <c r="B103" s="35"/>
      <c r="C103" s="180" t="s">
        <v>85</v>
      </c>
      <c r="D103" s="180" t="s">
        <v>158</v>
      </c>
      <c r="E103" s="181" t="s">
        <v>171</v>
      </c>
      <c r="F103" s="182" t="s">
        <v>172</v>
      </c>
      <c r="G103" s="183" t="s">
        <v>161</v>
      </c>
      <c r="H103" s="184">
        <v>2</v>
      </c>
      <c r="I103" s="185"/>
      <c r="J103" s="186">
        <f>ROUND(I103*H103,2)</f>
        <v>0</v>
      </c>
      <c r="K103" s="182" t="s">
        <v>162</v>
      </c>
      <c r="L103" s="39"/>
      <c r="M103" s="187" t="s">
        <v>19</v>
      </c>
      <c r="N103" s="188" t="s">
        <v>47</v>
      </c>
      <c r="O103" s="64"/>
      <c r="P103" s="189">
        <f>O103*H103</f>
        <v>0</v>
      </c>
      <c r="Q103" s="189">
        <v>0</v>
      </c>
      <c r="R103" s="189">
        <f>Q103*H103</f>
        <v>0</v>
      </c>
      <c r="S103" s="189">
        <v>0.32500000000000001</v>
      </c>
      <c r="T103" s="190">
        <f>S103*H103</f>
        <v>0.65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1" t="s">
        <v>163</v>
      </c>
      <c r="AT103" s="191" t="s">
        <v>158</v>
      </c>
      <c r="AU103" s="191" t="s">
        <v>85</v>
      </c>
      <c r="AY103" s="16" t="s">
        <v>156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6" t="s">
        <v>83</v>
      </c>
      <c r="BK103" s="192">
        <f>ROUND(I103*H103,2)</f>
        <v>0</v>
      </c>
      <c r="BL103" s="16" t="s">
        <v>163</v>
      </c>
      <c r="BM103" s="191" t="s">
        <v>813</v>
      </c>
    </row>
    <row r="104" spans="1:65" s="2" customFormat="1" ht="19.5">
      <c r="A104" s="34"/>
      <c r="B104" s="35"/>
      <c r="C104" s="36"/>
      <c r="D104" s="193" t="s">
        <v>165</v>
      </c>
      <c r="E104" s="36"/>
      <c r="F104" s="194" t="s">
        <v>174</v>
      </c>
      <c r="G104" s="36"/>
      <c r="H104" s="36"/>
      <c r="I104" s="195"/>
      <c r="J104" s="36"/>
      <c r="K104" s="36"/>
      <c r="L104" s="39"/>
      <c r="M104" s="196"/>
      <c r="N104" s="197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6" t="s">
        <v>165</v>
      </c>
      <c r="AU104" s="16" t="s">
        <v>85</v>
      </c>
    </row>
    <row r="105" spans="1:65" s="2" customFormat="1" ht="11.25">
      <c r="A105" s="34"/>
      <c r="B105" s="35"/>
      <c r="C105" s="36"/>
      <c r="D105" s="198" t="s">
        <v>167</v>
      </c>
      <c r="E105" s="36"/>
      <c r="F105" s="199" t="s">
        <v>175</v>
      </c>
      <c r="G105" s="36"/>
      <c r="H105" s="36"/>
      <c r="I105" s="195"/>
      <c r="J105" s="36"/>
      <c r="K105" s="36"/>
      <c r="L105" s="39"/>
      <c r="M105" s="196"/>
      <c r="N105" s="197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6" t="s">
        <v>167</v>
      </c>
      <c r="AU105" s="16" t="s">
        <v>85</v>
      </c>
    </row>
    <row r="106" spans="1:65" s="13" customFormat="1" ht="11.25">
      <c r="B106" s="200"/>
      <c r="C106" s="201"/>
      <c r="D106" s="193" t="s">
        <v>169</v>
      </c>
      <c r="E106" s="202" t="s">
        <v>19</v>
      </c>
      <c r="F106" s="203" t="s">
        <v>814</v>
      </c>
      <c r="G106" s="201"/>
      <c r="H106" s="204">
        <v>2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169</v>
      </c>
      <c r="AU106" s="210" t="s">
        <v>85</v>
      </c>
      <c r="AV106" s="13" t="s">
        <v>85</v>
      </c>
      <c r="AW106" s="13" t="s">
        <v>38</v>
      </c>
      <c r="AX106" s="13" t="s">
        <v>83</v>
      </c>
      <c r="AY106" s="210" t="s">
        <v>156</v>
      </c>
    </row>
    <row r="107" spans="1:65" s="2" customFormat="1" ht="16.5" customHeight="1">
      <c r="A107" s="34"/>
      <c r="B107" s="35"/>
      <c r="C107" s="180" t="s">
        <v>177</v>
      </c>
      <c r="D107" s="180" t="s">
        <v>158</v>
      </c>
      <c r="E107" s="181" t="s">
        <v>815</v>
      </c>
      <c r="F107" s="182" t="s">
        <v>816</v>
      </c>
      <c r="G107" s="183" t="s">
        <v>180</v>
      </c>
      <c r="H107" s="184">
        <v>1</v>
      </c>
      <c r="I107" s="185"/>
      <c r="J107" s="186">
        <f>ROUND(I107*H107,2)</f>
        <v>0</v>
      </c>
      <c r="K107" s="182" t="s">
        <v>162</v>
      </c>
      <c r="L107" s="39"/>
      <c r="M107" s="187" t="s">
        <v>19</v>
      </c>
      <c r="N107" s="188" t="s">
        <v>47</v>
      </c>
      <c r="O107" s="64"/>
      <c r="P107" s="189">
        <f>O107*H107</f>
        <v>0</v>
      </c>
      <c r="Q107" s="189">
        <v>3.6900000000000002E-2</v>
      </c>
      <c r="R107" s="189">
        <f>Q107*H107</f>
        <v>3.6900000000000002E-2</v>
      </c>
      <c r="S107" s="189">
        <v>0</v>
      </c>
      <c r="T107" s="190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1" t="s">
        <v>163</v>
      </c>
      <c r="AT107" s="191" t="s">
        <v>158</v>
      </c>
      <c r="AU107" s="191" t="s">
        <v>85</v>
      </c>
      <c r="AY107" s="16" t="s">
        <v>156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6" t="s">
        <v>83</v>
      </c>
      <c r="BK107" s="192">
        <f>ROUND(I107*H107,2)</f>
        <v>0</v>
      </c>
      <c r="BL107" s="16" t="s">
        <v>163</v>
      </c>
      <c r="BM107" s="191" t="s">
        <v>817</v>
      </c>
    </row>
    <row r="108" spans="1:65" s="2" customFormat="1" ht="29.25">
      <c r="A108" s="34"/>
      <c r="B108" s="35"/>
      <c r="C108" s="36"/>
      <c r="D108" s="193" t="s">
        <v>165</v>
      </c>
      <c r="E108" s="36"/>
      <c r="F108" s="194" t="s">
        <v>818</v>
      </c>
      <c r="G108" s="36"/>
      <c r="H108" s="36"/>
      <c r="I108" s="195"/>
      <c r="J108" s="36"/>
      <c r="K108" s="36"/>
      <c r="L108" s="39"/>
      <c r="M108" s="196"/>
      <c r="N108" s="197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6" t="s">
        <v>165</v>
      </c>
      <c r="AU108" s="16" t="s">
        <v>85</v>
      </c>
    </row>
    <row r="109" spans="1:65" s="2" customFormat="1" ht="11.25">
      <c r="A109" s="34"/>
      <c r="B109" s="35"/>
      <c r="C109" s="36"/>
      <c r="D109" s="198" t="s">
        <v>167</v>
      </c>
      <c r="E109" s="36"/>
      <c r="F109" s="199" t="s">
        <v>819</v>
      </c>
      <c r="G109" s="36"/>
      <c r="H109" s="36"/>
      <c r="I109" s="195"/>
      <c r="J109" s="36"/>
      <c r="K109" s="36"/>
      <c r="L109" s="39"/>
      <c r="M109" s="196"/>
      <c r="N109" s="197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6" t="s">
        <v>167</v>
      </c>
      <c r="AU109" s="16" t="s">
        <v>85</v>
      </c>
    </row>
    <row r="110" spans="1:65" s="13" customFormat="1" ht="11.25">
      <c r="B110" s="200"/>
      <c r="C110" s="201"/>
      <c r="D110" s="193" t="s">
        <v>169</v>
      </c>
      <c r="E110" s="202" t="s">
        <v>19</v>
      </c>
      <c r="F110" s="203" t="s">
        <v>820</v>
      </c>
      <c r="G110" s="201"/>
      <c r="H110" s="204">
        <v>1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169</v>
      </c>
      <c r="AU110" s="210" t="s">
        <v>85</v>
      </c>
      <c r="AV110" s="13" t="s">
        <v>85</v>
      </c>
      <c r="AW110" s="13" t="s">
        <v>38</v>
      </c>
      <c r="AX110" s="13" t="s">
        <v>83</v>
      </c>
      <c r="AY110" s="210" t="s">
        <v>156</v>
      </c>
    </row>
    <row r="111" spans="1:65" s="2" customFormat="1" ht="16.5" customHeight="1">
      <c r="A111" s="34"/>
      <c r="B111" s="35"/>
      <c r="C111" s="180" t="s">
        <v>163</v>
      </c>
      <c r="D111" s="180" t="s">
        <v>158</v>
      </c>
      <c r="E111" s="181" t="s">
        <v>185</v>
      </c>
      <c r="F111" s="182" t="s">
        <v>186</v>
      </c>
      <c r="G111" s="183" t="s">
        <v>161</v>
      </c>
      <c r="H111" s="184">
        <v>27.5</v>
      </c>
      <c r="I111" s="185"/>
      <c r="J111" s="186">
        <f>ROUND(I111*H111,2)</f>
        <v>0</v>
      </c>
      <c r="K111" s="182" t="s">
        <v>162</v>
      </c>
      <c r="L111" s="39"/>
      <c r="M111" s="187" t="s">
        <v>19</v>
      </c>
      <c r="N111" s="188" t="s">
        <v>47</v>
      </c>
      <c r="O111" s="64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1" t="s">
        <v>163</v>
      </c>
      <c r="AT111" s="191" t="s">
        <v>158</v>
      </c>
      <c r="AU111" s="191" t="s">
        <v>85</v>
      </c>
      <c r="AY111" s="16" t="s">
        <v>156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6" t="s">
        <v>83</v>
      </c>
      <c r="BK111" s="192">
        <f>ROUND(I111*H111,2)</f>
        <v>0</v>
      </c>
      <c r="BL111" s="16" t="s">
        <v>163</v>
      </c>
      <c r="BM111" s="191" t="s">
        <v>821</v>
      </c>
    </row>
    <row r="112" spans="1:65" s="2" customFormat="1" ht="11.25">
      <c r="A112" s="34"/>
      <c r="B112" s="35"/>
      <c r="C112" s="36"/>
      <c r="D112" s="193" t="s">
        <v>165</v>
      </c>
      <c r="E112" s="36"/>
      <c r="F112" s="194" t="s">
        <v>188</v>
      </c>
      <c r="G112" s="36"/>
      <c r="H112" s="36"/>
      <c r="I112" s="195"/>
      <c r="J112" s="36"/>
      <c r="K112" s="36"/>
      <c r="L112" s="39"/>
      <c r="M112" s="196"/>
      <c r="N112" s="197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6" t="s">
        <v>165</v>
      </c>
      <c r="AU112" s="16" t="s">
        <v>85</v>
      </c>
    </row>
    <row r="113" spans="1:65" s="2" customFormat="1" ht="11.25">
      <c r="A113" s="34"/>
      <c r="B113" s="35"/>
      <c r="C113" s="36"/>
      <c r="D113" s="198" t="s">
        <v>167</v>
      </c>
      <c r="E113" s="36"/>
      <c r="F113" s="199" t="s">
        <v>189</v>
      </c>
      <c r="G113" s="36"/>
      <c r="H113" s="36"/>
      <c r="I113" s="195"/>
      <c r="J113" s="36"/>
      <c r="K113" s="36"/>
      <c r="L113" s="39"/>
      <c r="M113" s="196"/>
      <c r="N113" s="197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167</v>
      </c>
      <c r="AU113" s="16" t="s">
        <v>85</v>
      </c>
    </row>
    <row r="114" spans="1:65" s="13" customFormat="1" ht="11.25">
      <c r="B114" s="200"/>
      <c r="C114" s="201"/>
      <c r="D114" s="193" t="s">
        <v>169</v>
      </c>
      <c r="E114" s="202" t="s">
        <v>19</v>
      </c>
      <c r="F114" s="203" t="s">
        <v>822</v>
      </c>
      <c r="G114" s="201"/>
      <c r="H114" s="204">
        <v>27.5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169</v>
      </c>
      <c r="AU114" s="210" t="s">
        <v>85</v>
      </c>
      <c r="AV114" s="13" t="s">
        <v>85</v>
      </c>
      <c r="AW114" s="13" t="s">
        <v>38</v>
      </c>
      <c r="AX114" s="13" t="s">
        <v>83</v>
      </c>
      <c r="AY114" s="210" t="s">
        <v>156</v>
      </c>
    </row>
    <row r="115" spans="1:65" s="2" customFormat="1" ht="16.5" customHeight="1">
      <c r="A115" s="34"/>
      <c r="B115" s="35"/>
      <c r="C115" s="180" t="s">
        <v>192</v>
      </c>
      <c r="D115" s="180" t="s">
        <v>158</v>
      </c>
      <c r="E115" s="181" t="s">
        <v>823</v>
      </c>
      <c r="F115" s="182" t="s">
        <v>824</v>
      </c>
      <c r="G115" s="183" t="s">
        <v>195</v>
      </c>
      <c r="H115" s="184">
        <v>0.55000000000000004</v>
      </c>
      <c r="I115" s="185"/>
      <c r="J115" s="186">
        <f>ROUND(I115*H115,2)</f>
        <v>0</v>
      </c>
      <c r="K115" s="182" t="s">
        <v>162</v>
      </c>
      <c r="L115" s="39"/>
      <c r="M115" s="187" t="s">
        <v>19</v>
      </c>
      <c r="N115" s="188" t="s">
        <v>47</v>
      </c>
      <c r="O115" s="64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91" t="s">
        <v>163</v>
      </c>
      <c r="AT115" s="191" t="s">
        <v>158</v>
      </c>
      <c r="AU115" s="191" t="s">
        <v>85</v>
      </c>
      <c r="AY115" s="16" t="s">
        <v>156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6" t="s">
        <v>83</v>
      </c>
      <c r="BK115" s="192">
        <f>ROUND(I115*H115,2)</f>
        <v>0</v>
      </c>
      <c r="BL115" s="16" t="s">
        <v>163</v>
      </c>
      <c r="BM115" s="191" t="s">
        <v>825</v>
      </c>
    </row>
    <row r="116" spans="1:65" s="2" customFormat="1" ht="19.5">
      <c r="A116" s="34"/>
      <c r="B116" s="35"/>
      <c r="C116" s="36"/>
      <c r="D116" s="193" t="s">
        <v>165</v>
      </c>
      <c r="E116" s="36"/>
      <c r="F116" s="194" t="s">
        <v>826</v>
      </c>
      <c r="G116" s="36"/>
      <c r="H116" s="36"/>
      <c r="I116" s="195"/>
      <c r="J116" s="36"/>
      <c r="K116" s="36"/>
      <c r="L116" s="39"/>
      <c r="M116" s="196"/>
      <c r="N116" s="197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6" t="s">
        <v>165</v>
      </c>
      <c r="AU116" s="16" t="s">
        <v>85</v>
      </c>
    </row>
    <row r="117" spans="1:65" s="2" customFormat="1" ht="11.25">
      <c r="A117" s="34"/>
      <c r="B117" s="35"/>
      <c r="C117" s="36"/>
      <c r="D117" s="198" t="s">
        <v>167</v>
      </c>
      <c r="E117" s="36"/>
      <c r="F117" s="199" t="s">
        <v>827</v>
      </c>
      <c r="G117" s="36"/>
      <c r="H117" s="36"/>
      <c r="I117" s="195"/>
      <c r="J117" s="36"/>
      <c r="K117" s="36"/>
      <c r="L117" s="39"/>
      <c r="M117" s="196"/>
      <c r="N117" s="197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6" t="s">
        <v>167</v>
      </c>
      <c r="AU117" s="16" t="s">
        <v>85</v>
      </c>
    </row>
    <row r="118" spans="1:65" s="13" customFormat="1" ht="11.25">
      <c r="B118" s="200"/>
      <c r="C118" s="201"/>
      <c r="D118" s="193" t="s">
        <v>169</v>
      </c>
      <c r="E118" s="202" t="s">
        <v>19</v>
      </c>
      <c r="F118" s="203" t="s">
        <v>828</v>
      </c>
      <c r="G118" s="201"/>
      <c r="H118" s="204">
        <v>0.55000000000000004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169</v>
      </c>
      <c r="AU118" s="210" t="s">
        <v>85</v>
      </c>
      <c r="AV118" s="13" t="s">
        <v>85</v>
      </c>
      <c r="AW118" s="13" t="s">
        <v>38</v>
      </c>
      <c r="AX118" s="13" t="s">
        <v>83</v>
      </c>
      <c r="AY118" s="210" t="s">
        <v>156</v>
      </c>
    </row>
    <row r="119" spans="1:65" s="2" customFormat="1" ht="21.75" customHeight="1">
      <c r="A119" s="34"/>
      <c r="B119" s="35"/>
      <c r="C119" s="180" t="s">
        <v>200</v>
      </c>
      <c r="D119" s="180" t="s">
        <v>158</v>
      </c>
      <c r="E119" s="181" t="s">
        <v>829</v>
      </c>
      <c r="F119" s="182" t="s">
        <v>830</v>
      </c>
      <c r="G119" s="183" t="s">
        <v>195</v>
      </c>
      <c r="H119" s="184">
        <v>34.6</v>
      </c>
      <c r="I119" s="185"/>
      <c r="J119" s="186">
        <f>ROUND(I119*H119,2)</f>
        <v>0</v>
      </c>
      <c r="K119" s="182" t="s">
        <v>162</v>
      </c>
      <c r="L119" s="39"/>
      <c r="M119" s="187" t="s">
        <v>19</v>
      </c>
      <c r="N119" s="188" t="s">
        <v>47</v>
      </c>
      <c r="O119" s="64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1" t="s">
        <v>163</v>
      </c>
      <c r="AT119" s="191" t="s">
        <v>158</v>
      </c>
      <c r="AU119" s="191" t="s">
        <v>85</v>
      </c>
      <c r="AY119" s="16" t="s">
        <v>156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6" t="s">
        <v>83</v>
      </c>
      <c r="BK119" s="192">
        <f>ROUND(I119*H119,2)</f>
        <v>0</v>
      </c>
      <c r="BL119" s="16" t="s">
        <v>163</v>
      </c>
      <c r="BM119" s="191" t="s">
        <v>831</v>
      </c>
    </row>
    <row r="120" spans="1:65" s="2" customFormat="1" ht="19.5">
      <c r="A120" s="34"/>
      <c r="B120" s="35"/>
      <c r="C120" s="36"/>
      <c r="D120" s="193" t="s">
        <v>165</v>
      </c>
      <c r="E120" s="36"/>
      <c r="F120" s="194" t="s">
        <v>832</v>
      </c>
      <c r="G120" s="36"/>
      <c r="H120" s="36"/>
      <c r="I120" s="195"/>
      <c r="J120" s="36"/>
      <c r="K120" s="36"/>
      <c r="L120" s="39"/>
      <c r="M120" s="196"/>
      <c r="N120" s="197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6" t="s">
        <v>165</v>
      </c>
      <c r="AU120" s="16" t="s">
        <v>85</v>
      </c>
    </row>
    <row r="121" spans="1:65" s="2" customFormat="1" ht="11.25">
      <c r="A121" s="34"/>
      <c r="B121" s="35"/>
      <c r="C121" s="36"/>
      <c r="D121" s="198" t="s">
        <v>167</v>
      </c>
      <c r="E121" s="36"/>
      <c r="F121" s="199" t="s">
        <v>833</v>
      </c>
      <c r="G121" s="36"/>
      <c r="H121" s="36"/>
      <c r="I121" s="195"/>
      <c r="J121" s="36"/>
      <c r="K121" s="36"/>
      <c r="L121" s="39"/>
      <c r="M121" s="196"/>
      <c r="N121" s="197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167</v>
      </c>
      <c r="AU121" s="16" t="s">
        <v>85</v>
      </c>
    </row>
    <row r="122" spans="1:65" s="13" customFormat="1" ht="11.25">
      <c r="B122" s="200"/>
      <c r="C122" s="201"/>
      <c r="D122" s="193" t="s">
        <v>169</v>
      </c>
      <c r="E122" s="202" t="s">
        <v>19</v>
      </c>
      <c r="F122" s="203" t="s">
        <v>834</v>
      </c>
      <c r="G122" s="201"/>
      <c r="H122" s="204">
        <v>34.6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169</v>
      </c>
      <c r="AU122" s="210" t="s">
        <v>85</v>
      </c>
      <c r="AV122" s="13" t="s">
        <v>85</v>
      </c>
      <c r="AW122" s="13" t="s">
        <v>38</v>
      </c>
      <c r="AX122" s="13" t="s">
        <v>83</v>
      </c>
      <c r="AY122" s="210" t="s">
        <v>156</v>
      </c>
    </row>
    <row r="123" spans="1:65" s="2" customFormat="1" ht="16.5" customHeight="1">
      <c r="A123" s="34"/>
      <c r="B123" s="35"/>
      <c r="C123" s="180" t="s">
        <v>207</v>
      </c>
      <c r="D123" s="180" t="s">
        <v>158</v>
      </c>
      <c r="E123" s="181" t="s">
        <v>238</v>
      </c>
      <c r="F123" s="182" t="s">
        <v>239</v>
      </c>
      <c r="G123" s="183" t="s">
        <v>195</v>
      </c>
      <c r="H123" s="184">
        <v>1.1000000000000001</v>
      </c>
      <c r="I123" s="185"/>
      <c r="J123" s="186">
        <f>ROUND(I123*H123,2)</f>
        <v>0</v>
      </c>
      <c r="K123" s="182" t="s">
        <v>162</v>
      </c>
      <c r="L123" s="39"/>
      <c r="M123" s="187" t="s">
        <v>19</v>
      </c>
      <c r="N123" s="188" t="s">
        <v>47</v>
      </c>
      <c r="O123" s="64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1" t="s">
        <v>163</v>
      </c>
      <c r="AT123" s="191" t="s">
        <v>158</v>
      </c>
      <c r="AU123" s="191" t="s">
        <v>85</v>
      </c>
      <c r="AY123" s="16" t="s">
        <v>156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6" t="s">
        <v>83</v>
      </c>
      <c r="BK123" s="192">
        <f>ROUND(I123*H123,2)</f>
        <v>0</v>
      </c>
      <c r="BL123" s="16" t="s">
        <v>163</v>
      </c>
      <c r="BM123" s="191" t="s">
        <v>835</v>
      </c>
    </row>
    <row r="124" spans="1:65" s="2" customFormat="1" ht="19.5">
      <c r="A124" s="34"/>
      <c r="B124" s="35"/>
      <c r="C124" s="36"/>
      <c r="D124" s="193" t="s">
        <v>165</v>
      </c>
      <c r="E124" s="36"/>
      <c r="F124" s="194" t="s">
        <v>241</v>
      </c>
      <c r="G124" s="36"/>
      <c r="H124" s="36"/>
      <c r="I124" s="195"/>
      <c r="J124" s="36"/>
      <c r="K124" s="36"/>
      <c r="L124" s="39"/>
      <c r="M124" s="196"/>
      <c r="N124" s="197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165</v>
      </c>
      <c r="AU124" s="16" t="s">
        <v>85</v>
      </c>
    </row>
    <row r="125" spans="1:65" s="2" customFormat="1" ht="11.25">
      <c r="A125" s="34"/>
      <c r="B125" s="35"/>
      <c r="C125" s="36"/>
      <c r="D125" s="198" t="s">
        <v>167</v>
      </c>
      <c r="E125" s="36"/>
      <c r="F125" s="199" t="s">
        <v>242</v>
      </c>
      <c r="G125" s="36"/>
      <c r="H125" s="36"/>
      <c r="I125" s="195"/>
      <c r="J125" s="36"/>
      <c r="K125" s="36"/>
      <c r="L125" s="39"/>
      <c r="M125" s="196"/>
      <c r="N125" s="197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167</v>
      </c>
      <c r="AU125" s="16" t="s">
        <v>85</v>
      </c>
    </row>
    <row r="126" spans="1:65" s="13" customFormat="1" ht="11.25">
      <c r="B126" s="200"/>
      <c r="C126" s="201"/>
      <c r="D126" s="193" t="s">
        <v>169</v>
      </c>
      <c r="E126" s="202" t="s">
        <v>19</v>
      </c>
      <c r="F126" s="203" t="s">
        <v>836</v>
      </c>
      <c r="G126" s="201"/>
      <c r="H126" s="204">
        <v>1.1000000000000001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169</v>
      </c>
      <c r="AU126" s="210" t="s">
        <v>85</v>
      </c>
      <c r="AV126" s="13" t="s">
        <v>85</v>
      </c>
      <c r="AW126" s="13" t="s">
        <v>38</v>
      </c>
      <c r="AX126" s="13" t="s">
        <v>76</v>
      </c>
      <c r="AY126" s="210" t="s">
        <v>156</v>
      </c>
    </row>
    <row r="127" spans="1:65" s="2" customFormat="1" ht="16.5" customHeight="1">
      <c r="A127" s="34"/>
      <c r="B127" s="35"/>
      <c r="C127" s="180" t="s">
        <v>214</v>
      </c>
      <c r="D127" s="180" t="s">
        <v>158</v>
      </c>
      <c r="E127" s="181" t="s">
        <v>246</v>
      </c>
      <c r="F127" s="182" t="s">
        <v>247</v>
      </c>
      <c r="G127" s="183" t="s">
        <v>161</v>
      </c>
      <c r="H127" s="184">
        <v>80</v>
      </c>
      <c r="I127" s="185"/>
      <c r="J127" s="186">
        <f>ROUND(I127*H127,2)</f>
        <v>0</v>
      </c>
      <c r="K127" s="182" t="s">
        <v>162</v>
      </c>
      <c r="L127" s="39"/>
      <c r="M127" s="187" t="s">
        <v>19</v>
      </c>
      <c r="N127" s="188" t="s">
        <v>47</v>
      </c>
      <c r="O127" s="64"/>
      <c r="P127" s="189">
        <f>O127*H127</f>
        <v>0</v>
      </c>
      <c r="Q127" s="189">
        <v>8.4000000000000003E-4</v>
      </c>
      <c r="R127" s="189">
        <f>Q127*H127</f>
        <v>6.720000000000001E-2</v>
      </c>
      <c r="S127" s="189">
        <v>0</v>
      </c>
      <c r="T127" s="19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1" t="s">
        <v>163</v>
      </c>
      <c r="AT127" s="191" t="s">
        <v>158</v>
      </c>
      <c r="AU127" s="191" t="s">
        <v>85</v>
      </c>
      <c r="AY127" s="16" t="s">
        <v>156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6" t="s">
        <v>83</v>
      </c>
      <c r="BK127" s="192">
        <f>ROUND(I127*H127,2)</f>
        <v>0</v>
      </c>
      <c r="BL127" s="16" t="s">
        <v>163</v>
      </c>
      <c r="BM127" s="191" t="s">
        <v>837</v>
      </c>
    </row>
    <row r="128" spans="1:65" s="2" customFormat="1" ht="11.25">
      <c r="A128" s="34"/>
      <c r="B128" s="35"/>
      <c r="C128" s="36"/>
      <c r="D128" s="193" t="s">
        <v>165</v>
      </c>
      <c r="E128" s="36"/>
      <c r="F128" s="194" t="s">
        <v>249</v>
      </c>
      <c r="G128" s="36"/>
      <c r="H128" s="36"/>
      <c r="I128" s="195"/>
      <c r="J128" s="36"/>
      <c r="K128" s="36"/>
      <c r="L128" s="39"/>
      <c r="M128" s="196"/>
      <c r="N128" s="197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165</v>
      </c>
      <c r="AU128" s="16" t="s">
        <v>85</v>
      </c>
    </row>
    <row r="129" spans="1:65" s="2" customFormat="1" ht="11.25">
      <c r="A129" s="34"/>
      <c r="B129" s="35"/>
      <c r="C129" s="36"/>
      <c r="D129" s="198" t="s">
        <v>167</v>
      </c>
      <c r="E129" s="36"/>
      <c r="F129" s="199" t="s">
        <v>250</v>
      </c>
      <c r="G129" s="36"/>
      <c r="H129" s="36"/>
      <c r="I129" s="195"/>
      <c r="J129" s="36"/>
      <c r="K129" s="36"/>
      <c r="L129" s="39"/>
      <c r="M129" s="196"/>
      <c r="N129" s="197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167</v>
      </c>
      <c r="AU129" s="16" t="s">
        <v>85</v>
      </c>
    </row>
    <row r="130" spans="1:65" s="13" customFormat="1" ht="11.25">
      <c r="B130" s="200"/>
      <c r="C130" s="201"/>
      <c r="D130" s="193" t="s">
        <v>169</v>
      </c>
      <c r="E130" s="202" t="s">
        <v>19</v>
      </c>
      <c r="F130" s="203" t="s">
        <v>838</v>
      </c>
      <c r="G130" s="201"/>
      <c r="H130" s="204">
        <v>80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169</v>
      </c>
      <c r="AU130" s="210" t="s">
        <v>85</v>
      </c>
      <c r="AV130" s="13" t="s">
        <v>85</v>
      </c>
      <c r="AW130" s="13" t="s">
        <v>38</v>
      </c>
      <c r="AX130" s="13" t="s">
        <v>83</v>
      </c>
      <c r="AY130" s="210" t="s">
        <v>156</v>
      </c>
    </row>
    <row r="131" spans="1:65" s="2" customFormat="1" ht="16.5" customHeight="1">
      <c r="A131" s="34"/>
      <c r="B131" s="35"/>
      <c r="C131" s="180" t="s">
        <v>221</v>
      </c>
      <c r="D131" s="180" t="s">
        <v>158</v>
      </c>
      <c r="E131" s="181" t="s">
        <v>254</v>
      </c>
      <c r="F131" s="182" t="s">
        <v>255</v>
      </c>
      <c r="G131" s="183" t="s">
        <v>161</v>
      </c>
      <c r="H131" s="184">
        <v>80</v>
      </c>
      <c r="I131" s="185"/>
      <c r="J131" s="186">
        <f>ROUND(I131*H131,2)</f>
        <v>0</v>
      </c>
      <c r="K131" s="182" t="s">
        <v>162</v>
      </c>
      <c r="L131" s="39"/>
      <c r="M131" s="187" t="s">
        <v>19</v>
      </c>
      <c r="N131" s="188" t="s">
        <v>47</v>
      </c>
      <c r="O131" s="64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1" t="s">
        <v>163</v>
      </c>
      <c r="AT131" s="191" t="s">
        <v>158</v>
      </c>
      <c r="AU131" s="191" t="s">
        <v>85</v>
      </c>
      <c r="AY131" s="16" t="s">
        <v>156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6" t="s">
        <v>83</v>
      </c>
      <c r="BK131" s="192">
        <f>ROUND(I131*H131,2)</f>
        <v>0</v>
      </c>
      <c r="BL131" s="16" t="s">
        <v>163</v>
      </c>
      <c r="BM131" s="191" t="s">
        <v>839</v>
      </c>
    </row>
    <row r="132" spans="1:65" s="2" customFormat="1" ht="19.5">
      <c r="A132" s="34"/>
      <c r="B132" s="35"/>
      <c r="C132" s="36"/>
      <c r="D132" s="193" t="s">
        <v>165</v>
      </c>
      <c r="E132" s="36"/>
      <c r="F132" s="194" t="s">
        <v>257</v>
      </c>
      <c r="G132" s="36"/>
      <c r="H132" s="36"/>
      <c r="I132" s="195"/>
      <c r="J132" s="36"/>
      <c r="K132" s="36"/>
      <c r="L132" s="39"/>
      <c r="M132" s="196"/>
      <c r="N132" s="197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165</v>
      </c>
      <c r="AU132" s="16" t="s">
        <v>85</v>
      </c>
    </row>
    <row r="133" spans="1:65" s="2" customFormat="1" ht="11.25">
      <c r="A133" s="34"/>
      <c r="B133" s="35"/>
      <c r="C133" s="36"/>
      <c r="D133" s="198" t="s">
        <v>167</v>
      </c>
      <c r="E133" s="36"/>
      <c r="F133" s="199" t="s">
        <v>258</v>
      </c>
      <c r="G133" s="36"/>
      <c r="H133" s="36"/>
      <c r="I133" s="195"/>
      <c r="J133" s="36"/>
      <c r="K133" s="36"/>
      <c r="L133" s="39"/>
      <c r="M133" s="196"/>
      <c r="N133" s="197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6" t="s">
        <v>167</v>
      </c>
      <c r="AU133" s="16" t="s">
        <v>85</v>
      </c>
    </row>
    <row r="134" spans="1:65" s="2" customFormat="1" ht="21.75" customHeight="1">
      <c r="A134" s="34"/>
      <c r="B134" s="35"/>
      <c r="C134" s="180" t="s">
        <v>229</v>
      </c>
      <c r="D134" s="180" t="s">
        <v>158</v>
      </c>
      <c r="E134" s="181" t="s">
        <v>840</v>
      </c>
      <c r="F134" s="182" t="s">
        <v>841</v>
      </c>
      <c r="G134" s="183" t="s">
        <v>195</v>
      </c>
      <c r="H134" s="184">
        <v>13.75</v>
      </c>
      <c r="I134" s="185"/>
      <c r="J134" s="186">
        <f>ROUND(I134*H134,2)</f>
        <v>0</v>
      </c>
      <c r="K134" s="182" t="s">
        <v>162</v>
      </c>
      <c r="L134" s="39"/>
      <c r="M134" s="187" t="s">
        <v>19</v>
      </c>
      <c r="N134" s="188" t="s">
        <v>47</v>
      </c>
      <c r="O134" s="64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1" t="s">
        <v>163</v>
      </c>
      <c r="AT134" s="191" t="s">
        <v>158</v>
      </c>
      <c r="AU134" s="191" t="s">
        <v>85</v>
      </c>
      <c r="AY134" s="16" t="s">
        <v>156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6" t="s">
        <v>83</v>
      </c>
      <c r="BK134" s="192">
        <f>ROUND(I134*H134,2)</f>
        <v>0</v>
      </c>
      <c r="BL134" s="16" t="s">
        <v>163</v>
      </c>
      <c r="BM134" s="191" t="s">
        <v>842</v>
      </c>
    </row>
    <row r="135" spans="1:65" s="2" customFormat="1" ht="19.5">
      <c r="A135" s="34"/>
      <c r="B135" s="35"/>
      <c r="C135" s="36"/>
      <c r="D135" s="193" t="s">
        <v>165</v>
      </c>
      <c r="E135" s="36"/>
      <c r="F135" s="194" t="s">
        <v>843</v>
      </c>
      <c r="G135" s="36"/>
      <c r="H135" s="36"/>
      <c r="I135" s="195"/>
      <c r="J135" s="36"/>
      <c r="K135" s="36"/>
      <c r="L135" s="39"/>
      <c r="M135" s="196"/>
      <c r="N135" s="197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165</v>
      </c>
      <c r="AU135" s="16" t="s">
        <v>85</v>
      </c>
    </row>
    <row r="136" spans="1:65" s="2" customFormat="1" ht="11.25">
      <c r="A136" s="34"/>
      <c r="B136" s="35"/>
      <c r="C136" s="36"/>
      <c r="D136" s="198" t="s">
        <v>167</v>
      </c>
      <c r="E136" s="36"/>
      <c r="F136" s="199" t="s">
        <v>844</v>
      </c>
      <c r="G136" s="36"/>
      <c r="H136" s="36"/>
      <c r="I136" s="195"/>
      <c r="J136" s="36"/>
      <c r="K136" s="36"/>
      <c r="L136" s="39"/>
      <c r="M136" s="196"/>
      <c r="N136" s="197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167</v>
      </c>
      <c r="AU136" s="16" t="s">
        <v>85</v>
      </c>
    </row>
    <row r="137" spans="1:65" s="13" customFormat="1" ht="11.25">
      <c r="B137" s="200"/>
      <c r="C137" s="201"/>
      <c r="D137" s="193" t="s">
        <v>169</v>
      </c>
      <c r="E137" s="202" t="s">
        <v>19</v>
      </c>
      <c r="F137" s="203" t="s">
        <v>845</v>
      </c>
      <c r="G137" s="201"/>
      <c r="H137" s="204">
        <v>13.75</v>
      </c>
      <c r="I137" s="205"/>
      <c r="J137" s="201"/>
      <c r="K137" s="201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169</v>
      </c>
      <c r="AU137" s="210" t="s">
        <v>85</v>
      </c>
      <c r="AV137" s="13" t="s">
        <v>85</v>
      </c>
      <c r="AW137" s="13" t="s">
        <v>38</v>
      </c>
      <c r="AX137" s="13" t="s">
        <v>83</v>
      </c>
      <c r="AY137" s="210" t="s">
        <v>156</v>
      </c>
    </row>
    <row r="138" spans="1:65" s="2" customFormat="1" ht="16.5" customHeight="1">
      <c r="A138" s="34"/>
      <c r="B138" s="35"/>
      <c r="C138" s="180" t="s">
        <v>237</v>
      </c>
      <c r="D138" s="180" t="s">
        <v>158</v>
      </c>
      <c r="E138" s="181" t="s">
        <v>846</v>
      </c>
      <c r="F138" s="182" t="s">
        <v>847</v>
      </c>
      <c r="G138" s="183" t="s">
        <v>195</v>
      </c>
      <c r="H138" s="184">
        <v>13.75</v>
      </c>
      <c r="I138" s="185"/>
      <c r="J138" s="186">
        <f>ROUND(I138*H138,2)</f>
        <v>0</v>
      </c>
      <c r="K138" s="182" t="s">
        <v>162</v>
      </c>
      <c r="L138" s="39"/>
      <c r="M138" s="187" t="s">
        <v>19</v>
      </c>
      <c r="N138" s="188" t="s">
        <v>47</v>
      </c>
      <c r="O138" s="64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1" t="s">
        <v>163</v>
      </c>
      <c r="AT138" s="191" t="s">
        <v>158</v>
      </c>
      <c r="AU138" s="191" t="s">
        <v>85</v>
      </c>
      <c r="AY138" s="16" t="s">
        <v>156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6" t="s">
        <v>83</v>
      </c>
      <c r="BK138" s="192">
        <f>ROUND(I138*H138,2)</f>
        <v>0</v>
      </c>
      <c r="BL138" s="16" t="s">
        <v>163</v>
      </c>
      <c r="BM138" s="191" t="s">
        <v>848</v>
      </c>
    </row>
    <row r="139" spans="1:65" s="2" customFormat="1" ht="19.5">
      <c r="A139" s="34"/>
      <c r="B139" s="35"/>
      <c r="C139" s="36"/>
      <c r="D139" s="193" t="s">
        <v>165</v>
      </c>
      <c r="E139" s="36"/>
      <c r="F139" s="194" t="s">
        <v>849</v>
      </c>
      <c r="G139" s="36"/>
      <c r="H139" s="36"/>
      <c r="I139" s="195"/>
      <c r="J139" s="36"/>
      <c r="K139" s="36"/>
      <c r="L139" s="39"/>
      <c r="M139" s="196"/>
      <c r="N139" s="197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165</v>
      </c>
      <c r="AU139" s="16" t="s">
        <v>85</v>
      </c>
    </row>
    <row r="140" spans="1:65" s="2" customFormat="1" ht="11.25">
      <c r="A140" s="34"/>
      <c r="B140" s="35"/>
      <c r="C140" s="36"/>
      <c r="D140" s="198" t="s">
        <v>167</v>
      </c>
      <c r="E140" s="36"/>
      <c r="F140" s="199" t="s">
        <v>850</v>
      </c>
      <c r="G140" s="36"/>
      <c r="H140" s="36"/>
      <c r="I140" s="195"/>
      <c r="J140" s="36"/>
      <c r="K140" s="36"/>
      <c r="L140" s="39"/>
      <c r="M140" s="196"/>
      <c r="N140" s="197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6" t="s">
        <v>167</v>
      </c>
      <c r="AU140" s="16" t="s">
        <v>85</v>
      </c>
    </row>
    <row r="141" spans="1:65" s="13" customFormat="1" ht="11.25">
      <c r="B141" s="200"/>
      <c r="C141" s="201"/>
      <c r="D141" s="193" t="s">
        <v>169</v>
      </c>
      <c r="E141" s="202" t="s">
        <v>19</v>
      </c>
      <c r="F141" s="203" t="s">
        <v>845</v>
      </c>
      <c r="G141" s="201"/>
      <c r="H141" s="204">
        <v>13.75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169</v>
      </c>
      <c r="AU141" s="210" t="s">
        <v>85</v>
      </c>
      <c r="AV141" s="13" t="s">
        <v>85</v>
      </c>
      <c r="AW141" s="13" t="s">
        <v>38</v>
      </c>
      <c r="AX141" s="13" t="s">
        <v>83</v>
      </c>
      <c r="AY141" s="210" t="s">
        <v>156</v>
      </c>
    </row>
    <row r="142" spans="1:65" s="2" customFormat="1" ht="16.5" customHeight="1">
      <c r="A142" s="34"/>
      <c r="B142" s="35"/>
      <c r="C142" s="180" t="s">
        <v>245</v>
      </c>
      <c r="D142" s="180" t="s">
        <v>158</v>
      </c>
      <c r="E142" s="181" t="s">
        <v>298</v>
      </c>
      <c r="F142" s="182" t="s">
        <v>299</v>
      </c>
      <c r="G142" s="183" t="s">
        <v>300</v>
      </c>
      <c r="H142" s="184">
        <v>24.75</v>
      </c>
      <c r="I142" s="185"/>
      <c r="J142" s="186">
        <f>ROUND(I142*H142,2)</f>
        <v>0</v>
      </c>
      <c r="K142" s="182" t="s">
        <v>162</v>
      </c>
      <c r="L142" s="39"/>
      <c r="M142" s="187" t="s">
        <v>19</v>
      </c>
      <c r="N142" s="188" t="s">
        <v>47</v>
      </c>
      <c r="O142" s="64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1" t="s">
        <v>163</v>
      </c>
      <c r="AT142" s="191" t="s">
        <v>158</v>
      </c>
      <c r="AU142" s="191" t="s">
        <v>85</v>
      </c>
      <c r="AY142" s="16" t="s">
        <v>156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6" t="s">
        <v>83</v>
      </c>
      <c r="BK142" s="192">
        <f>ROUND(I142*H142,2)</f>
        <v>0</v>
      </c>
      <c r="BL142" s="16" t="s">
        <v>163</v>
      </c>
      <c r="BM142" s="191" t="s">
        <v>851</v>
      </c>
    </row>
    <row r="143" spans="1:65" s="2" customFormat="1" ht="11.25">
      <c r="A143" s="34"/>
      <c r="B143" s="35"/>
      <c r="C143" s="36"/>
      <c r="D143" s="193" t="s">
        <v>165</v>
      </c>
      <c r="E143" s="36"/>
      <c r="F143" s="194" t="s">
        <v>302</v>
      </c>
      <c r="G143" s="36"/>
      <c r="H143" s="36"/>
      <c r="I143" s="195"/>
      <c r="J143" s="36"/>
      <c r="K143" s="36"/>
      <c r="L143" s="39"/>
      <c r="M143" s="196"/>
      <c r="N143" s="197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165</v>
      </c>
      <c r="AU143" s="16" t="s">
        <v>85</v>
      </c>
    </row>
    <row r="144" spans="1:65" s="2" customFormat="1" ht="11.25">
      <c r="A144" s="34"/>
      <c r="B144" s="35"/>
      <c r="C144" s="36"/>
      <c r="D144" s="198" t="s">
        <v>167</v>
      </c>
      <c r="E144" s="36"/>
      <c r="F144" s="199" t="s">
        <v>303</v>
      </c>
      <c r="G144" s="36"/>
      <c r="H144" s="36"/>
      <c r="I144" s="195"/>
      <c r="J144" s="36"/>
      <c r="K144" s="36"/>
      <c r="L144" s="39"/>
      <c r="M144" s="196"/>
      <c r="N144" s="197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6" t="s">
        <v>167</v>
      </c>
      <c r="AU144" s="16" t="s">
        <v>85</v>
      </c>
    </row>
    <row r="145" spans="1:65" s="13" customFormat="1" ht="11.25">
      <c r="B145" s="200"/>
      <c r="C145" s="201"/>
      <c r="D145" s="193" t="s">
        <v>169</v>
      </c>
      <c r="E145" s="202" t="s">
        <v>19</v>
      </c>
      <c r="F145" s="203" t="s">
        <v>852</v>
      </c>
      <c r="G145" s="201"/>
      <c r="H145" s="204">
        <v>24.75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169</v>
      </c>
      <c r="AU145" s="210" t="s">
        <v>85</v>
      </c>
      <c r="AV145" s="13" t="s">
        <v>85</v>
      </c>
      <c r="AW145" s="13" t="s">
        <v>38</v>
      </c>
      <c r="AX145" s="13" t="s">
        <v>83</v>
      </c>
      <c r="AY145" s="210" t="s">
        <v>156</v>
      </c>
    </row>
    <row r="146" spans="1:65" s="2" customFormat="1" ht="16.5" customHeight="1">
      <c r="A146" s="34"/>
      <c r="B146" s="35"/>
      <c r="C146" s="180" t="s">
        <v>253</v>
      </c>
      <c r="D146" s="180" t="s">
        <v>158</v>
      </c>
      <c r="E146" s="181" t="s">
        <v>305</v>
      </c>
      <c r="F146" s="182" t="s">
        <v>306</v>
      </c>
      <c r="G146" s="183" t="s">
        <v>195</v>
      </c>
      <c r="H146" s="184">
        <v>13.75</v>
      </c>
      <c r="I146" s="185"/>
      <c r="J146" s="186">
        <f>ROUND(I146*H146,2)</f>
        <v>0</v>
      </c>
      <c r="K146" s="182" t="s">
        <v>162</v>
      </c>
      <c r="L146" s="39"/>
      <c r="M146" s="187" t="s">
        <v>19</v>
      </c>
      <c r="N146" s="188" t="s">
        <v>47</v>
      </c>
      <c r="O146" s="64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1" t="s">
        <v>163</v>
      </c>
      <c r="AT146" s="191" t="s">
        <v>158</v>
      </c>
      <c r="AU146" s="191" t="s">
        <v>85</v>
      </c>
      <c r="AY146" s="16" t="s">
        <v>156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6" t="s">
        <v>83</v>
      </c>
      <c r="BK146" s="192">
        <f>ROUND(I146*H146,2)</f>
        <v>0</v>
      </c>
      <c r="BL146" s="16" t="s">
        <v>163</v>
      </c>
      <c r="BM146" s="191" t="s">
        <v>853</v>
      </c>
    </row>
    <row r="147" spans="1:65" s="2" customFormat="1" ht="11.25">
      <c r="A147" s="34"/>
      <c r="B147" s="35"/>
      <c r="C147" s="36"/>
      <c r="D147" s="193" t="s">
        <v>165</v>
      </c>
      <c r="E147" s="36"/>
      <c r="F147" s="194" t="s">
        <v>308</v>
      </c>
      <c r="G147" s="36"/>
      <c r="H147" s="36"/>
      <c r="I147" s="195"/>
      <c r="J147" s="36"/>
      <c r="K147" s="36"/>
      <c r="L147" s="39"/>
      <c r="M147" s="196"/>
      <c r="N147" s="197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165</v>
      </c>
      <c r="AU147" s="16" t="s">
        <v>85</v>
      </c>
    </row>
    <row r="148" spans="1:65" s="2" customFormat="1" ht="11.25">
      <c r="A148" s="34"/>
      <c r="B148" s="35"/>
      <c r="C148" s="36"/>
      <c r="D148" s="198" t="s">
        <v>167</v>
      </c>
      <c r="E148" s="36"/>
      <c r="F148" s="199" t="s">
        <v>309</v>
      </c>
      <c r="G148" s="36"/>
      <c r="H148" s="36"/>
      <c r="I148" s="195"/>
      <c r="J148" s="36"/>
      <c r="K148" s="36"/>
      <c r="L148" s="39"/>
      <c r="M148" s="196"/>
      <c r="N148" s="197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167</v>
      </c>
      <c r="AU148" s="16" t="s">
        <v>85</v>
      </c>
    </row>
    <row r="149" spans="1:65" s="13" customFormat="1" ht="11.25">
      <c r="B149" s="200"/>
      <c r="C149" s="201"/>
      <c r="D149" s="193" t="s">
        <v>169</v>
      </c>
      <c r="E149" s="202" t="s">
        <v>19</v>
      </c>
      <c r="F149" s="203" t="s">
        <v>854</v>
      </c>
      <c r="G149" s="201"/>
      <c r="H149" s="204">
        <v>13.75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169</v>
      </c>
      <c r="AU149" s="210" t="s">
        <v>85</v>
      </c>
      <c r="AV149" s="13" t="s">
        <v>85</v>
      </c>
      <c r="AW149" s="13" t="s">
        <v>38</v>
      </c>
      <c r="AX149" s="13" t="s">
        <v>83</v>
      </c>
      <c r="AY149" s="210" t="s">
        <v>156</v>
      </c>
    </row>
    <row r="150" spans="1:65" s="2" customFormat="1" ht="16.5" customHeight="1">
      <c r="A150" s="34"/>
      <c r="B150" s="35"/>
      <c r="C150" s="180" t="s">
        <v>259</v>
      </c>
      <c r="D150" s="180" t="s">
        <v>158</v>
      </c>
      <c r="E150" s="181" t="s">
        <v>312</v>
      </c>
      <c r="F150" s="182" t="s">
        <v>313</v>
      </c>
      <c r="G150" s="183" t="s">
        <v>195</v>
      </c>
      <c r="H150" s="184">
        <v>21.434000000000001</v>
      </c>
      <c r="I150" s="185"/>
      <c r="J150" s="186">
        <f>ROUND(I150*H150,2)</f>
        <v>0</v>
      </c>
      <c r="K150" s="182" t="s">
        <v>162</v>
      </c>
      <c r="L150" s="39"/>
      <c r="M150" s="187" t="s">
        <v>19</v>
      </c>
      <c r="N150" s="188" t="s">
        <v>47</v>
      </c>
      <c r="O150" s="64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1" t="s">
        <v>163</v>
      </c>
      <c r="AT150" s="191" t="s">
        <v>158</v>
      </c>
      <c r="AU150" s="191" t="s">
        <v>85</v>
      </c>
      <c r="AY150" s="16" t="s">
        <v>156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6" t="s">
        <v>83</v>
      </c>
      <c r="BK150" s="192">
        <f>ROUND(I150*H150,2)</f>
        <v>0</v>
      </c>
      <c r="BL150" s="16" t="s">
        <v>163</v>
      </c>
      <c r="BM150" s="191" t="s">
        <v>855</v>
      </c>
    </row>
    <row r="151" spans="1:65" s="2" customFormat="1" ht="19.5">
      <c r="A151" s="34"/>
      <c r="B151" s="35"/>
      <c r="C151" s="36"/>
      <c r="D151" s="193" t="s">
        <v>165</v>
      </c>
      <c r="E151" s="36"/>
      <c r="F151" s="194" t="s">
        <v>315</v>
      </c>
      <c r="G151" s="36"/>
      <c r="H151" s="36"/>
      <c r="I151" s="195"/>
      <c r="J151" s="36"/>
      <c r="K151" s="36"/>
      <c r="L151" s="39"/>
      <c r="M151" s="196"/>
      <c r="N151" s="197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6" t="s">
        <v>165</v>
      </c>
      <c r="AU151" s="16" t="s">
        <v>85</v>
      </c>
    </row>
    <row r="152" spans="1:65" s="2" customFormat="1" ht="11.25">
      <c r="A152" s="34"/>
      <c r="B152" s="35"/>
      <c r="C152" s="36"/>
      <c r="D152" s="198" t="s">
        <v>167</v>
      </c>
      <c r="E152" s="36"/>
      <c r="F152" s="199" t="s">
        <v>316</v>
      </c>
      <c r="G152" s="36"/>
      <c r="H152" s="36"/>
      <c r="I152" s="195"/>
      <c r="J152" s="36"/>
      <c r="K152" s="36"/>
      <c r="L152" s="39"/>
      <c r="M152" s="196"/>
      <c r="N152" s="197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6" t="s">
        <v>167</v>
      </c>
      <c r="AU152" s="16" t="s">
        <v>85</v>
      </c>
    </row>
    <row r="153" spans="1:65" s="13" customFormat="1" ht="11.25">
      <c r="B153" s="200"/>
      <c r="C153" s="201"/>
      <c r="D153" s="193" t="s">
        <v>169</v>
      </c>
      <c r="E153" s="202" t="s">
        <v>19</v>
      </c>
      <c r="F153" s="203" t="s">
        <v>856</v>
      </c>
      <c r="G153" s="201"/>
      <c r="H153" s="204">
        <v>21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169</v>
      </c>
      <c r="AU153" s="210" t="s">
        <v>85</v>
      </c>
      <c r="AV153" s="13" t="s">
        <v>85</v>
      </c>
      <c r="AW153" s="13" t="s">
        <v>38</v>
      </c>
      <c r="AX153" s="13" t="s">
        <v>76</v>
      </c>
      <c r="AY153" s="210" t="s">
        <v>156</v>
      </c>
    </row>
    <row r="154" spans="1:65" s="13" customFormat="1" ht="11.25">
      <c r="B154" s="200"/>
      <c r="C154" s="201"/>
      <c r="D154" s="193" t="s">
        <v>169</v>
      </c>
      <c r="E154" s="202" t="s">
        <v>19</v>
      </c>
      <c r="F154" s="203" t="s">
        <v>857</v>
      </c>
      <c r="G154" s="201"/>
      <c r="H154" s="204">
        <v>0.434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169</v>
      </c>
      <c r="AU154" s="210" t="s">
        <v>85</v>
      </c>
      <c r="AV154" s="13" t="s">
        <v>85</v>
      </c>
      <c r="AW154" s="13" t="s">
        <v>38</v>
      </c>
      <c r="AX154" s="13" t="s">
        <v>76</v>
      </c>
      <c r="AY154" s="210" t="s">
        <v>156</v>
      </c>
    </row>
    <row r="155" spans="1:65" s="2" customFormat="1" ht="16.5" customHeight="1">
      <c r="A155" s="34"/>
      <c r="B155" s="35"/>
      <c r="C155" s="180" t="s">
        <v>8</v>
      </c>
      <c r="D155" s="180" t="s">
        <v>158</v>
      </c>
      <c r="E155" s="181" t="s">
        <v>329</v>
      </c>
      <c r="F155" s="182" t="s">
        <v>330</v>
      </c>
      <c r="G155" s="183" t="s">
        <v>195</v>
      </c>
      <c r="H155" s="184">
        <v>10.3</v>
      </c>
      <c r="I155" s="185"/>
      <c r="J155" s="186">
        <f>ROUND(I155*H155,2)</f>
        <v>0</v>
      </c>
      <c r="K155" s="182" t="s">
        <v>162</v>
      </c>
      <c r="L155" s="39"/>
      <c r="M155" s="187" t="s">
        <v>19</v>
      </c>
      <c r="N155" s="188" t="s">
        <v>47</v>
      </c>
      <c r="O155" s="64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1" t="s">
        <v>163</v>
      </c>
      <c r="AT155" s="191" t="s">
        <v>158</v>
      </c>
      <c r="AU155" s="191" t="s">
        <v>85</v>
      </c>
      <c r="AY155" s="16" t="s">
        <v>156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6" t="s">
        <v>83</v>
      </c>
      <c r="BK155" s="192">
        <f>ROUND(I155*H155,2)</f>
        <v>0</v>
      </c>
      <c r="BL155" s="16" t="s">
        <v>163</v>
      </c>
      <c r="BM155" s="191" t="s">
        <v>858</v>
      </c>
    </row>
    <row r="156" spans="1:65" s="2" customFormat="1" ht="19.5">
      <c r="A156" s="34"/>
      <c r="B156" s="35"/>
      <c r="C156" s="36"/>
      <c r="D156" s="193" t="s">
        <v>165</v>
      </c>
      <c r="E156" s="36"/>
      <c r="F156" s="194" t="s">
        <v>332</v>
      </c>
      <c r="G156" s="36"/>
      <c r="H156" s="36"/>
      <c r="I156" s="195"/>
      <c r="J156" s="36"/>
      <c r="K156" s="36"/>
      <c r="L156" s="39"/>
      <c r="M156" s="196"/>
      <c r="N156" s="197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6" t="s">
        <v>165</v>
      </c>
      <c r="AU156" s="16" t="s">
        <v>85</v>
      </c>
    </row>
    <row r="157" spans="1:65" s="2" customFormat="1" ht="11.25">
      <c r="A157" s="34"/>
      <c r="B157" s="35"/>
      <c r="C157" s="36"/>
      <c r="D157" s="198" t="s">
        <v>167</v>
      </c>
      <c r="E157" s="36"/>
      <c r="F157" s="199" t="s">
        <v>333</v>
      </c>
      <c r="G157" s="36"/>
      <c r="H157" s="36"/>
      <c r="I157" s="195"/>
      <c r="J157" s="36"/>
      <c r="K157" s="36"/>
      <c r="L157" s="39"/>
      <c r="M157" s="196"/>
      <c r="N157" s="197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6" t="s">
        <v>167</v>
      </c>
      <c r="AU157" s="16" t="s">
        <v>85</v>
      </c>
    </row>
    <row r="158" spans="1:65" s="13" customFormat="1" ht="11.25">
      <c r="B158" s="200"/>
      <c r="C158" s="201"/>
      <c r="D158" s="193" t="s">
        <v>169</v>
      </c>
      <c r="E158" s="202" t="s">
        <v>19</v>
      </c>
      <c r="F158" s="203" t="s">
        <v>859</v>
      </c>
      <c r="G158" s="201"/>
      <c r="H158" s="204">
        <v>10.3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169</v>
      </c>
      <c r="AU158" s="210" t="s">
        <v>85</v>
      </c>
      <c r="AV158" s="13" t="s">
        <v>85</v>
      </c>
      <c r="AW158" s="13" t="s">
        <v>38</v>
      </c>
      <c r="AX158" s="13" t="s">
        <v>83</v>
      </c>
      <c r="AY158" s="210" t="s">
        <v>156</v>
      </c>
    </row>
    <row r="159" spans="1:65" s="2" customFormat="1" ht="16.5" customHeight="1">
      <c r="A159" s="34"/>
      <c r="B159" s="35"/>
      <c r="C159" s="211" t="s">
        <v>271</v>
      </c>
      <c r="D159" s="211" t="s">
        <v>336</v>
      </c>
      <c r="E159" s="212" t="s">
        <v>337</v>
      </c>
      <c r="F159" s="213" t="s">
        <v>338</v>
      </c>
      <c r="G159" s="214" t="s">
        <v>300</v>
      </c>
      <c r="H159" s="215">
        <v>17.373000000000001</v>
      </c>
      <c r="I159" s="216"/>
      <c r="J159" s="217">
        <f>ROUND(I159*H159,2)</f>
        <v>0</v>
      </c>
      <c r="K159" s="213" t="s">
        <v>162</v>
      </c>
      <c r="L159" s="218"/>
      <c r="M159" s="219" t="s">
        <v>19</v>
      </c>
      <c r="N159" s="220" t="s">
        <v>47</v>
      </c>
      <c r="O159" s="64"/>
      <c r="P159" s="189">
        <f>O159*H159</f>
        <v>0</v>
      </c>
      <c r="Q159" s="189">
        <v>1</v>
      </c>
      <c r="R159" s="189">
        <f>Q159*H159</f>
        <v>17.373000000000001</v>
      </c>
      <c r="S159" s="189">
        <v>0</v>
      </c>
      <c r="T159" s="19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1" t="s">
        <v>214</v>
      </c>
      <c r="AT159" s="191" t="s">
        <v>336</v>
      </c>
      <c r="AU159" s="191" t="s">
        <v>85</v>
      </c>
      <c r="AY159" s="16" t="s">
        <v>156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6" t="s">
        <v>83</v>
      </c>
      <c r="BK159" s="192">
        <f>ROUND(I159*H159,2)</f>
        <v>0</v>
      </c>
      <c r="BL159" s="16" t="s">
        <v>163</v>
      </c>
      <c r="BM159" s="191" t="s">
        <v>860</v>
      </c>
    </row>
    <row r="160" spans="1:65" s="2" customFormat="1" ht="11.25">
      <c r="A160" s="34"/>
      <c r="B160" s="35"/>
      <c r="C160" s="36"/>
      <c r="D160" s="193" t="s">
        <v>165</v>
      </c>
      <c r="E160" s="36"/>
      <c r="F160" s="194" t="s">
        <v>338</v>
      </c>
      <c r="G160" s="36"/>
      <c r="H160" s="36"/>
      <c r="I160" s="195"/>
      <c r="J160" s="36"/>
      <c r="K160" s="36"/>
      <c r="L160" s="39"/>
      <c r="M160" s="196"/>
      <c r="N160" s="197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6" t="s">
        <v>165</v>
      </c>
      <c r="AU160" s="16" t="s">
        <v>85</v>
      </c>
    </row>
    <row r="161" spans="1:65" s="13" customFormat="1" ht="11.25">
      <c r="B161" s="200"/>
      <c r="C161" s="201"/>
      <c r="D161" s="193" t="s">
        <v>169</v>
      </c>
      <c r="E161" s="202" t="s">
        <v>19</v>
      </c>
      <c r="F161" s="203" t="s">
        <v>861</v>
      </c>
      <c r="G161" s="201"/>
      <c r="H161" s="204">
        <v>17.373000000000001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169</v>
      </c>
      <c r="AU161" s="210" t="s">
        <v>85</v>
      </c>
      <c r="AV161" s="13" t="s">
        <v>85</v>
      </c>
      <c r="AW161" s="13" t="s">
        <v>38</v>
      </c>
      <c r="AX161" s="13" t="s">
        <v>83</v>
      </c>
      <c r="AY161" s="210" t="s">
        <v>156</v>
      </c>
    </row>
    <row r="162" spans="1:65" s="2" customFormat="1" ht="21.75" customHeight="1">
      <c r="A162" s="34"/>
      <c r="B162" s="35"/>
      <c r="C162" s="180" t="s">
        <v>278</v>
      </c>
      <c r="D162" s="180" t="s">
        <v>158</v>
      </c>
      <c r="E162" s="181" t="s">
        <v>862</v>
      </c>
      <c r="F162" s="182" t="s">
        <v>863</v>
      </c>
      <c r="G162" s="183" t="s">
        <v>161</v>
      </c>
      <c r="H162" s="184">
        <v>27.5</v>
      </c>
      <c r="I162" s="185"/>
      <c r="J162" s="186">
        <f>ROUND(I162*H162,2)</f>
        <v>0</v>
      </c>
      <c r="K162" s="182" t="s">
        <v>162</v>
      </c>
      <c r="L162" s="39"/>
      <c r="M162" s="187" t="s">
        <v>19</v>
      </c>
      <c r="N162" s="188" t="s">
        <v>47</v>
      </c>
      <c r="O162" s="64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1" t="s">
        <v>163</v>
      </c>
      <c r="AT162" s="191" t="s">
        <v>158</v>
      </c>
      <c r="AU162" s="191" t="s">
        <v>85</v>
      </c>
      <c r="AY162" s="16" t="s">
        <v>156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6" t="s">
        <v>83</v>
      </c>
      <c r="BK162" s="192">
        <f>ROUND(I162*H162,2)</f>
        <v>0</v>
      </c>
      <c r="BL162" s="16" t="s">
        <v>163</v>
      </c>
      <c r="BM162" s="191" t="s">
        <v>864</v>
      </c>
    </row>
    <row r="163" spans="1:65" s="2" customFormat="1" ht="19.5">
      <c r="A163" s="34"/>
      <c r="B163" s="35"/>
      <c r="C163" s="36"/>
      <c r="D163" s="193" t="s">
        <v>165</v>
      </c>
      <c r="E163" s="36"/>
      <c r="F163" s="194" t="s">
        <v>865</v>
      </c>
      <c r="G163" s="36"/>
      <c r="H163" s="36"/>
      <c r="I163" s="195"/>
      <c r="J163" s="36"/>
      <c r="K163" s="36"/>
      <c r="L163" s="39"/>
      <c r="M163" s="196"/>
      <c r="N163" s="197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6" t="s">
        <v>165</v>
      </c>
      <c r="AU163" s="16" t="s">
        <v>85</v>
      </c>
    </row>
    <row r="164" spans="1:65" s="2" customFormat="1" ht="11.25">
      <c r="A164" s="34"/>
      <c r="B164" s="35"/>
      <c r="C164" s="36"/>
      <c r="D164" s="198" t="s">
        <v>167</v>
      </c>
      <c r="E164" s="36"/>
      <c r="F164" s="199" t="s">
        <v>866</v>
      </c>
      <c r="G164" s="36"/>
      <c r="H164" s="36"/>
      <c r="I164" s="195"/>
      <c r="J164" s="36"/>
      <c r="K164" s="36"/>
      <c r="L164" s="39"/>
      <c r="M164" s="196"/>
      <c r="N164" s="197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6" t="s">
        <v>167</v>
      </c>
      <c r="AU164" s="16" t="s">
        <v>85</v>
      </c>
    </row>
    <row r="165" spans="1:65" s="13" customFormat="1" ht="11.25">
      <c r="B165" s="200"/>
      <c r="C165" s="201"/>
      <c r="D165" s="193" t="s">
        <v>169</v>
      </c>
      <c r="E165" s="202" t="s">
        <v>19</v>
      </c>
      <c r="F165" s="203" t="s">
        <v>822</v>
      </c>
      <c r="G165" s="201"/>
      <c r="H165" s="204">
        <v>27.5</v>
      </c>
      <c r="I165" s="205"/>
      <c r="J165" s="201"/>
      <c r="K165" s="201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169</v>
      </c>
      <c r="AU165" s="210" t="s">
        <v>85</v>
      </c>
      <c r="AV165" s="13" t="s">
        <v>85</v>
      </c>
      <c r="AW165" s="13" t="s">
        <v>38</v>
      </c>
      <c r="AX165" s="13" t="s">
        <v>83</v>
      </c>
      <c r="AY165" s="210" t="s">
        <v>156</v>
      </c>
    </row>
    <row r="166" spans="1:65" s="2" customFormat="1" ht="16.5" customHeight="1">
      <c r="A166" s="34"/>
      <c r="B166" s="35"/>
      <c r="C166" s="180" t="s">
        <v>284</v>
      </c>
      <c r="D166" s="180" t="s">
        <v>158</v>
      </c>
      <c r="E166" s="181" t="s">
        <v>349</v>
      </c>
      <c r="F166" s="182" t="s">
        <v>350</v>
      </c>
      <c r="G166" s="183" t="s">
        <v>161</v>
      </c>
      <c r="H166" s="184">
        <v>27.5</v>
      </c>
      <c r="I166" s="185"/>
      <c r="J166" s="186">
        <f>ROUND(I166*H166,2)</f>
        <v>0</v>
      </c>
      <c r="K166" s="182" t="s">
        <v>162</v>
      </c>
      <c r="L166" s="39"/>
      <c r="M166" s="187" t="s">
        <v>19</v>
      </c>
      <c r="N166" s="188" t="s">
        <v>47</v>
      </c>
      <c r="O166" s="64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1" t="s">
        <v>163</v>
      </c>
      <c r="AT166" s="191" t="s">
        <v>158</v>
      </c>
      <c r="AU166" s="191" t="s">
        <v>85</v>
      </c>
      <c r="AY166" s="16" t="s">
        <v>156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6" t="s">
        <v>83</v>
      </c>
      <c r="BK166" s="192">
        <f>ROUND(I166*H166,2)</f>
        <v>0</v>
      </c>
      <c r="BL166" s="16" t="s">
        <v>163</v>
      </c>
      <c r="BM166" s="191" t="s">
        <v>867</v>
      </c>
    </row>
    <row r="167" spans="1:65" s="2" customFormat="1" ht="11.25">
      <c r="A167" s="34"/>
      <c r="B167" s="35"/>
      <c r="C167" s="36"/>
      <c r="D167" s="193" t="s">
        <v>165</v>
      </c>
      <c r="E167" s="36"/>
      <c r="F167" s="194" t="s">
        <v>352</v>
      </c>
      <c r="G167" s="36"/>
      <c r="H167" s="36"/>
      <c r="I167" s="195"/>
      <c r="J167" s="36"/>
      <c r="K167" s="36"/>
      <c r="L167" s="39"/>
      <c r="M167" s="196"/>
      <c r="N167" s="197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6" t="s">
        <v>165</v>
      </c>
      <c r="AU167" s="16" t="s">
        <v>85</v>
      </c>
    </row>
    <row r="168" spans="1:65" s="2" customFormat="1" ht="11.25">
      <c r="A168" s="34"/>
      <c r="B168" s="35"/>
      <c r="C168" s="36"/>
      <c r="D168" s="198" t="s">
        <v>167</v>
      </c>
      <c r="E168" s="36"/>
      <c r="F168" s="199" t="s">
        <v>353</v>
      </c>
      <c r="G168" s="36"/>
      <c r="H168" s="36"/>
      <c r="I168" s="195"/>
      <c r="J168" s="36"/>
      <c r="K168" s="36"/>
      <c r="L168" s="39"/>
      <c r="M168" s="196"/>
      <c r="N168" s="197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167</v>
      </c>
      <c r="AU168" s="16" t="s">
        <v>85</v>
      </c>
    </row>
    <row r="169" spans="1:65" s="2" customFormat="1" ht="16.5" customHeight="1">
      <c r="A169" s="34"/>
      <c r="B169" s="35"/>
      <c r="C169" s="211" t="s">
        <v>291</v>
      </c>
      <c r="D169" s="211" t="s">
        <v>336</v>
      </c>
      <c r="E169" s="212" t="s">
        <v>362</v>
      </c>
      <c r="F169" s="213" t="s">
        <v>363</v>
      </c>
      <c r="G169" s="214" t="s">
        <v>364</v>
      </c>
      <c r="H169" s="215">
        <v>0.56699999999999995</v>
      </c>
      <c r="I169" s="216"/>
      <c r="J169" s="217">
        <f>ROUND(I169*H169,2)</f>
        <v>0</v>
      </c>
      <c r="K169" s="213" t="s">
        <v>162</v>
      </c>
      <c r="L169" s="218"/>
      <c r="M169" s="219" t="s">
        <v>19</v>
      </c>
      <c r="N169" s="220" t="s">
        <v>47</v>
      </c>
      <c r="O169" s="64"/>
      <c r="P169" s="189">
        <f>O169*H169</f>
        <v>0</v>
      </c>
      <c r="Q169" s="189">
        <v>1E-3</v>
      </c>
      <c r="R169" s="189">
        <f>Q169*H169</f>
        <v>5.6700000000000001E-4</v>
      </c>
      <c r="S169" s="189">
        <v>0</v>
      </c>
      <c r="T169" s="19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1" t="s">
        <v>214</v>
      </c>
      <c r="AT169" s="191" t="s">
        <v>336</v>
      </c>
      <c r="AU169" s="191" t="s">
        <v>85</v>
      </c>
      <c r="AY169" s="16" t="s">
        <v>156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6" t="s">
        <v>83</v>
      </c>
      <c r="BK169" s="192">
        <f>ROUND(I169*H169,2)</f>
        <v>0</v>
      </c>
      <c r="BL169" s="16" t="s">
        <v>163</v>
      </c>
      <c r="BM169" s="191" t="s">
        <v>868</v>
      </c>
    </row>
    <row r="170" spans="1:65" s="2" customFormat="1" ht="11.25">
      <c r="A170" s="34"/>
      <c r="B170" s="35"/>
      <c r="C170" s="36"/>
      <c r="D170" s="193" t="s">
        <v>165</v>
      </c>
      <c r="E170" s="36"/>
      <c r="F170" s="194" t="s">
        <v>363</v>
      </c>
      <c r="G170" s="36"/>
      <c r="H170" s="36"/>
      <c r="I170" s="195"/>
      <c r="J170" s="36"/>
      <c r="K170" s="36"/>
      <c r="L170" s="39"/>
      <c r="M170" s="196"/>
      <c r="N170" s="197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6" t="s">
        <v>165</v>
      </c>
      <c r="AU170" s="16" t="s">
        <v>85</v>
      </c>
    </row>
    <row r="171" spans="1:65" s="13" customFormat="1" ht="11.25">
      <c r="B171" s="200"/>
      <c r="C171" s="201"/>
      <c r="D171" s="193" t="s">
        <v>169</v>
      </c>
      <c r="E171" s="202" t="s">
        <v>19</v>
      </c>
      <c r="F171" s="203" t="s">
        <v>869</v>
      </c>
      <c r="G171" s="201"/>
      <c r="H171" s="204">
        <v>0.56699999999999995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169</v>
      </c>
      <c r="AU171" s="210" t="s">
        <v>85</v>
      </c>
      <c r="AV171" s="13" t="s">
        <v>85</v>
      </c>
      <c r="AW171" s="13" t="s">
        <v>38</v>
      </c>
      <c r="AX171" s="13" t="s">
        <v>83</v>
      </c>
      <c r="AY171" s="210" t="s">
        <v>156</v>
      </c>
    </row>
    <row r="172" spans="1:65" s="12" customFormat="1" ht="22.9" customHeight="1">
      <c r="B172" s="164"/>
      <c r="C172" s="165"/>
      <c r="D172" s="166" t="s">
        <v>75</v>
      </c>
      <c r="E172" s="178" t="s">
        <v>85</v>
      </c>
      <c r="F172" s="178" t="s">
        <v>380</v>
      </c>
      <c r="G172" s="165"/>
      <c r="H172" s="165"/>
      <c r="I172" s="168"/>
      <c r="J172" s="179">
        <f>BK172</f>
        <v>0</v>
      </c>
      <c r="K172" s="165"/>
      <c r="L172" s="170"/>
      <c r="M172" s="171"/>
      <c r="N172" s="172"/>
      <c r="O172" s="172"/>
      <c r="P172" s="173">
        <f>SUM(P173:P187)</f>
        <v>0</v>
      </c>
      <c r="Q172" s="172"/>
      <c r="R172" s="173">
        <f>SUM(R173:R187)</f>
        <v>0.19842319999999999</v>
      </c>
      <c r="S172" s="172"/>
      <c r="T172" s="174">
        <f>SUM(T173:T187)</f>
        <v>0</v>
      </c>
      <c r="AR172" s="175" t="s">
        <v>83</v>
      </c>
      <c r="AT172" s="176" t="s">
        <v>75</v>
      </c>
      <c r="AU172" s="176" t="s">
        <v>83</v>
      </c>
      <c r="AY172" s="175" t="s">
        <v>156</v>
      </c>
      <c r="BK172" s="177">
        <f>SUM(BK173:BK187)</f>
        <v>0</v>
      </c>
    </row>
    <row r="173" spans="1:65" s="2" customFormat="1" ht="16.5" customHeight="1">
      <c r="A173" s="34"/>
      <c r="B173" s="35"/>
      <c r="C173" s="180" t="s">
        <v>297</v>
      </c>
      <c r="D173" s="180" t="s">
        <v>158</v>
      </c>
      <c r="E173" s="181" t="s">
        <v>870</v>
      </c>
      <c r="F173" s="182" t="s">
        <v>871</v>
      </c>
      <c r="G173" s="183" t="s">
        <v>180</v>
      </c>
      <c r="H173" s="184">
        <v>0.15</v>
      </c>
      <c r="I173" s="185"/>
      <c r="J173" s="186">
        <f>ROUND(I173*H173,2)</f>
        <v>0</v>
      </c>
      <c r="K173" s="182" t="s">
        <v>162</v>
      </c>
      <c r="L173" s="39"/>
      <c r="M173" s="187" t="s">
        <v>19</v>
      </c>
      <c r="N173" s="188" t="s">
        <v>47</v>
      </c>
      <c r="O173" s="64"/>
      <c r="P173" s="189">
        <f>O173*H173</f>
        <v>0</v>
      </c>
      <c r="Q173" s="189">
        <v>3.2000000000000003E-4</v>
      </c>
      <c r="R173" s="189">
        <f>Q173*H173</f>
        <v>4.8000000000000001E-5</v>
      </c>
      <c r="S173" s="189">
        <v>0</v>
      </c>
      <c r="T173" s="19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1" t="s">
        <v>163</v>
      </c>
      <c r="AT173" s="191" t="s">
        <v>158</v>
      </c>
      <c r="AU173" s="191" t="s">
        <v>85</v>
      </c>
      <c r="AY173" s="16" t="s">
        <v>156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6" t="s">
        <v>83</v>
      </c>
      <c r="BK173" s="192">
        <f>ROUND(I173*H173,2)</f>
        <v>0</v>
      </c>
      <c r="BL173" s="16" t="s">
        <v>163</v>
      </c>
      <c r="BM173" s="191" t="s">
        <v>872</v>
      </c>
    </row>
    <row r="174" spans="1:65" s="2" customFormat="1" ht="11.25">
      <c r="A174" s="34"/>
      <c r="B174" s="35"/>
      <c r="C174" s="36"/>
      <c r="D174" s="193" t="s">
        <v>165</v>
      </c>
      <c r="E174" s="36"/>
      <c r="F174" s="194" t="s">
        <v>873</v>
      </c>
      <c r="G174" s="36"/>
      <c r="H174" s="36"/>
      <c r="I174" s="195"/>
      <c r="J174" s="36"/>
      <c r="K174" s="36"/>
      <c r="L174" s="39"/>
      <c r="M174" s="196"/>
      <c r="N174" s="197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6" t="s">
        <v>165</v>
      </c>
      <c r="AU174" s="16" t="s">
        <v>85</v>
      </c>
    </row>
    <row r="175" spans="1:65" s="2" customFormat="1" ht="11.25">
      <c r="A175" s="34"/>
      <c r="B175" s="35"/>
      <c r="C175" s="36"/>
      <c r="D175" s="198" t="s">
        <v>167</v>
      </c>
      <c r="E175" s="36"/>
      <c r="F175" s="199" t="s">
        <v>874</v>
      </c>
      <c r="G175" s="36"/>
      <c r="H175" s="36"/>
      <c r="I175" s="195"/>
      <c r="J175" s="36"/>
      <c r="K175" s="36"/>
      <c r="L175" s="39"/>
      <c r="M175" s="196"/>
      <c r="N175" s="197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6" t="s">
        <v>167</v>
      </c>
      <c r="AU175" s="16" t="s">
        <v>85</v>
      </c>
    </row>
    <row r="176" spans="1:65" s="13" customFormat="1" ht="11.25">
      <c r="B176" s="200"/>
      <c r="C176" s="201"/>
      <c r="D176" s="193" t="s">
        <v>169</v>
      </c>
      <c r="E176" s="202" t="s">
        <v>19</v>
      </c>
      <c r="F176" s="203" t="s">
        <v>875</v>
      </c>
      <c r="G176" s="201"/>
      <c r="H176" s="204">
        <v>0.15</v>
      </c>
      <c r="I176" s="205"/>
      <c r="J176" s="201"/>
      <c r="K176" s="201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169</v>
      </c>
      <c r="AU176" s="210" t="s">
        <v>85</v>
      </c>
      <c r="AV176" s="13" t="s">
        <v>85</v>
      </c>
      <c r="AW176" s="13" t="s">
        <v>38</v>
      </c>
      <c r="AX176" s="13" t="s">
        <v>83</v>
      </c>
      <c r="AY176" s="210" t="s">
        <v>156</v>
      </c>
    </row>
    <row r="177" spans="1:65" s="2" customFormat="1" ht="16.5" customHeight="1">
      <c r="A177" s="34"/>
      <c r="B177" s="35"/>
      <c r="C177" s="180" t="s">
        <v>7</v>
      </c>
      <c r="D177" s="180" t="s">
        <v>158</v>
      </c>
      <c r="E177" s="181" t="s">
        <v>876</v>
      </c>
      <c r="F177" s="182" t="s">
        <v>877</v>
      </c>
      <c r="G177" s="183" t="s">
        <v>195</v>
      </c>
      <c r="H177" s="184">
        <v>0.08</v>
      </c>
      <c r="I177" s="185"/>
      <c r="J177" s="186">
        <f>ROUND(I177*H177,2)</f>
        <v>0</v>
      </c>
      <c r="K177" s="182" t="s">
        <v>162</v>
      </c>
      <c r="L177" s="39"/>
      <c r="M177" s="187" t="s">
        <v>19</v>
      </c>
      <c r="N177" s="188" t="s">
        <v>47</v>
      </c>
      <c r="O177" s="64"/>
      <c r="P177" s="189">
        <f>O177*H177</f>
        <v>0</v>
      </c>
      <c r="Q177" s="189">
        <v>2.45329</v>
      </c>
      <c r="R177" s="189">
        <f>Q177*H177</f>
        <v>0.1962632</v>
      </c>
      <c r="S177" s="189">
        <v>0</v>
      </c>
      <c r="T177" s="19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1" t="s">
        <v>163</v>
      </c>
      <c r="AT177" s="191" t="s">
        <v>158</v>
      </c>
      <c r="AU177" s="191" t="s">
        <v>85</v>
      </c>
      <c r="AY177" s="16" t="s">
        <v>156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6" t="s">
        <v>83</v>
      </c>
      <c r="BK177" s="192">
        <f>ROUND(I177*H177,2)</f>
        <v>0</v>
      </c>
      <c r="BL177" s="16" t="s">
        <v>163</v>
      </c>
      <c r="BM177" s="191" t="s">
        <v>878</v>
      </c>
    </row>
    <row r="178" spans="1:65" s="2" customFormat="1" ht="11.25">
      <c r="A178" s="34"/>
      <c r="B178" s="35"/>
      <c r="C178" s="36"/>
      <c r="D178" s="193" t="s">
        <v>165</v>
      </c>
      <c r="E178" s="36"/>
      <c r="F178" s="194" t="s">
        <v>879</v>
      </c>
      <c r="G178" s="36"/>
      <c r="H178" s="36"/>
      <c r="I178" s="195"/>
      <c r="J178" s="36"/>
      <c r="K178" s="36"/>
      <c r="L178" s="39"/>
      <c r="M178" s="196"/>
      <c r="N178" s="197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6" t="s">
        <v>165</v>
      </c>
      <c r="AU178" s="16" t="s">
        <v>85</v>
      </c>
    </row>
    <row r="179" spans="1:65" s="2" customFormat="1" ht="11.25">
      <c r="A179" s="34"/>
      <c r="B179" s="35"/>
      <c r="C179" s="36"/>
      <c r="D179" s="198" t="s">
        <v>167</v>
      </c>
      <c r="E179" s="36"/>
      <c r="F179" s="199" t="s">
        <v>880</v>
      </c>
      <c r="G179" s="36"/>
      <c r="H179" s="36"/>
      <c r="I179" s="195"/>
      <c r="J179" s="36"/>
      <c r="K179" s="36"/>
      <c r="L179" s="39"/>
      <c r="M179" s="196"/>
      <c r="N179" s="197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6" t="s">
        <v>167</v>
      </c>
      <c r="AU179" s="16" t="s">
        <v>85</v>
      </c>
    </row>
    <row r="180" spans="1:65" s="13" customFormat="1" ht="11.25">
      <c r="B180" s="200"/>
      <c r="C180" s="201"/>
      <c r="D180" s="193" t="s">
        <v>169</v>
      </c>
      <c r="E180" s="202" t="s">
        <v>19</v>
      </c>
      <c r="F180" s="203" t="s">
        <v>881</v>
      </c>
      <c r="G180" s="201"/>
      <c r="H180" s="204">
        <v>0.08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169</v>
      </c>
      <c r="AU180" s="210" t="s">
        <v>85</v>
      </c>
      <c r="AV180" s="13" t="s">
        <v>85</v>
      </c>
      <c r="AW180" s="13" t="s">
        <v>38</v>
      </c>
      <c r="AX180" s="13" t="s">
        <v>83</v>
      </c>
      <c r="AY180" s="210" t="s">
        <v>156</v>
      </c>
    </row>
    <row r="181" spans="1:65" s="2" customFormat="1" ht="16.5" customHeight="1">
      <c r="A181" s="34"/>
      <c r="B181" s="35"/>
      <c r="C181" s="180" t="s">
        <v>311</v>
      </c>
      <c r="D181" s="180" t="s">
        <v>158</v>
      </c>
      <c r="E181" s="181" t="s">
        <v>882</v>
      </c>
      <c r="F181" s="182" t="s">
        <v>883</v>
      </c>
      <c r="G181" s="183" t="s">
        <v>161</v>
      </c>
      <c r="H181" s="184">
        <v>0.8</v>
      </c>
      <c r="I181" s="185"/>
      <c r="J181" s="186">
        <f>ROUND(I181*H181,2)</f>
        <v>0</v>
      </c>
      <c r="K181" s="182" t="s">
        <v>162</v>
      </c>
      <c r="L181" s="39"/>
      <c r="M181" s="187" t="s">
        <v>19</v>
      </c>
      <c r="N181" s="188" t="s">
        <v>47</v>
      </c>
      <c r="O181" s="64"/>
      <c r="P181" s="189">
        <f>O181*H181</f>
        <v>0</v>
      </c>
      <c r="Q181" s="189">
        <v>2.64E-3</v>
      </c>
      <c r="R181" s="189">
        <f>Q181*H181</f>
        <v>2.1120000000000002E-3</v>
      </c>
      <c r="S181" s="189">
        <v>0</v>
      </c>
      <c r="T181" s="19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1" t="s">
        <v>163</v>
      </c>
      <c r="AT181" s="191" t="s">
        <v>158</v>
      </c>
      <c r="AU181" s="191" t="s">
        <v>85</v>
      </c>
      <c r="AY181" s="16" t="s">
        <v>156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6" t="s">
        <v>83</v>
      </c>
      <c r="BK181" s="192">
        <f>ROUND(I181*H181,2)</f>
        <v>0</v>
      </c>
      <c r="BL181" s="16" t="s">
        <v>163</v>
      </c>
      <c r="BM181" s="191" t="s">
        <v>884</v>
      </c>
    </row>
    <row r="182" spans="1:65" s="2" customFormat="1" ht="11.25">
      <c r="A182" s="34"/>
      <c r="B182" s="35"/>
      <c r="C182" s="36"/>
      <c r="D182" s="193" t="s">
        <v>165</v>
      </c>
      <c r="E182" s="36"/>
      <c r="F182" s="194" t="s">
        <v>885</v>
      </c>
      <c r="G182" s="36"/>
      <c r="H182" s="36"/>
      <c r="I182" s="195"/>
      <c r="J182" s="36"/>
      <c r="K182" s="36"/>
      <c r="L182" s="39"/>
      <c r="M182" s="196"/>
      <c r="N182" s="197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165</v>
      </c>
      <c r="AU182" s="16" t="s">
        <v>85</v>
      </c>
    </row>
    <row r="183" spans="1:65" s="2" customFormat="1" ht="11.25">
      <c r="A183" s="34"/>
      <c r="B183" s="35"/>
      <c r="C183" s="36"/>
      <c r="D183" s="198" t="s">
        <v>167</v>
      </c>
      <c r="E183" s="36"/>
      <c r="F183" s="199" t="s">
        <v>886</v>
      </c>
      <c r="G183" s="36"/>
      <c r="H183" s="36"/>
      <c r="I183" s="195"/>
      <c r="J183" s="36"/>
      <c r="K183" s="36"/>
      <c r="L183" s="39"/>
      <c r="M183" s="196"/>
      <c r="N183" s="197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6" t="s">
        <v>167</v>
      </c>
      <c r="AU183" s="16" t="s">
        <v>85</v>
      </c>
    </row>
    <row r="184" spans="1:65" s="13" customFormat="1" ht="11.25">
      <c r="B184" s="200"/>
      <c r="C184" s="201"/>
      <c r="D184" s="193" t="s">
        <v>169</v>
      </c>
      <c r="E184" s="202" t="s">
        <v>19</v>
      </c>
      <c r="F184" s="203" t="s">
        <v>887</v>
      </c>
      <c r="G184" s="201"/>
      <c r="H184" s="204">
        <v>0.8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169</v>
      </c>
      <c r="AU184" s="210" t="s">
        <v>85</v>
      </c>
      <c r="AV184" s="13" t="s">
        <v>85</v>
      </c>
      <c r="AW184" s="13" t="s">
        <v>38</v>
      </c>
      <c r="AX184" s="13" t="s">
        <v>83</v>
      </c>
      <c r="AY184" s="210" t="s">
        <v>156</v>
      </c>
    </row>
    <row r="185" spans="1:65" s="2" customFormat="1" ht="16.5" customHeight="1">
      <c r="A185" s="34"/>
      <c r="B185" s="35"/>
      <c r="C185" s="180" t="s">
        <v>320</v>
      </c>
      <c r="D185" s="180" t="s">
        <v>158</v>
      </c>
      <c r="E185" s="181" t="s">
        <v>888</v>
      </c>
      <c r="F185" s="182" t="s">
        <v>889</v>
      </c>
      <c r="G185" s="183" t="s">
        <v>161</v>
      </c>
      <c r="H185" s="184">
        <v>0.8</v>
      </c>
      <c r="I185" s="185"/>
      <c r="J185" s="186">
        <f>ROUND(I185*H185,2)</f>
        <v>0</v>
      </c>
      <c r="K185" s="182" t="s">
        <v>162</v>
      </c>
      <c r="L185" s="39"/>
      <c r="M185" s="187" t="s">
        <v>19</v>
      </c>
      <c r="N185" s="188" t="s">
        <v>47</v>
      </c>
      <c r="O185" s="64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1" t="s">
        <v>163</v>
      </c>
      <c r="AT185" s="191" t="s">
        <v>158</v>
      </c>
      <c r="AU185" s="191" t="s">
        <v>85</v>
      </c>
      <c r="AY185" s="16" t="s">
        <v>156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6" t="s">
        <v>83</v>
      </c>
      <c r="BK185" s="192">
        <f>ROUND(I185*H185,2)</f>
        <v>0</v>
      </c>
      <c r="BL185" s="16" t="s">
        <v>163</v>
      </c>
      <c r="BM185" s="191" t="s">
        <v>890</v>
      </c>
    </row>
    <row r="186" spans="1:65" s="2" customFormat="1" ht="11.25">
      <c r="A186" s="34"/>
      <c r="B186" s="35"/>
      <c r="C186" s="36"/>
      <c r="D186" s="193" t="s">
        <v>165</v>
      </c>
      <c r="E186" s="36"/>
      <c r="F186" s="194" t="s">
        <v>891</v>
      </c>
      <c r="G186" s="36"/>
      <c r="H186" s="36"/>
      <c r="I186" s="195"/>
      <c r="J186" s="36"/>
      <c r="K186" s="36"/>
      <c r="L186" s="39"/>
      <c r="M186" s="196"/>
      <c r="N186" s="197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6" t="s">
        <v>165</v>
      </c>
      <c r="AU186" s="16" t="s">
        <v>85</v>
      </c>
    </row>
    <row r="187" spans="1:65" s="2" customFormat="1" ht="11.25">
      <c r="A187" s="34"/>
      <c r="B187" s="35"/>
      <c r="C187" s="36"/>
      <c r="D187" s="198" t="s">
        <v>167</v>
      </c>
      <c r="E187" s="36"/>
      <c r="F187" s="199" t="s">
        <v>892</v>
      </c>
      <c r="G187" s="36"/>
      <c r="H187" s="36"/>
      <c r="I187" s="195"/>
      <c r="J187" s="36"/>
      <c r="K187" s="36"/>
      <c r="L187" s="39"/>
      <c r="M187" s="196"/>
      <c r="N187" s="197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6" t="s">
        <v>167</v>
      </c>
      <c r="AU187" s="16" t="s">
        <v>85</v>
      </c>
    </row>
    <row r="188" spans="1:65" s="12" customFormat="1" ht="22.9" customHeight="1">
      <c r="B188" s="164"/>
      <c r="C188" s="165"/>
      <c r="D188" s="166" t="s">
        <v>75</v>
      </c>
      <c r="E188" s="178" t="s">
        <v>177</v>
      </c>
      <c r="F188" s="178" t="s">
        <v>402</v>
      </c>
      <c r="G188" s="165"/>
      <c r="H188" s="165"/>
      <c r="I188" s="168"/>
      <c r="J188" s="179">
        <f>BK188</f>
        <v>0</v>
      </c>
      <c r="K188" s="165"/>
      <c r="L188" s="170"/>
      <c r="M188" s="171"/>
      <c r="N188" s="172"/>
      <c r="O188" s="172"/>
      <c r="P188" s="173">
        <f>SUM(P189:P193)</f>
        <v>0</v>
      </c>
      <c r="Q188" s="172"/>
      <c r="R188" s="173">
        <f>SUM(R189:R193)</f>
        <v>2.265E-4</v>
      </c>
      <c r="S188" s="172"/>
      <c r="T188" s="174">
        <f>SUM(T189:T193)</f>
        <v>0</v>
      </c>
      <c r="AR188" s="175" t="s">
        <v>83</v>
      </c>
      <c r="AT188" s="176" t="s">
        <v>75</v>
      </c>
      <c r="AU188" s="176" t="s">
        <v>83</v>
      </c>
      <c r="AY188" s="175" t="s">
        <v>156</v>
      </c>
      <c r="BK188" s="177">
        <f>SUM(BK189:BK193)</f>
        <v>0</v>
      </c>
    </row>
    <row r="189" spans="1:65" s="2" customFormat="1" ht="16.5" customHeight="1">
      <c r="A189" s="34"/>
      <c r="B189" s="35"/>
      <c r="C189" s="180" t="s">
        <v>328</v>
      </c>
      <c r="D189" s="180" t="s">
        <v>158</v>
      </c>
      <c r="E189" s="181" t="s">
        <v>893</v>
      </c>
      <c r="F189" s="182" t="s">
        <v>894</v>
      </c>
      <c r="G189" s="183" t="s">
        <v>180</v>
      </c>
      <c r="H189" s="184">
        <v>0.15</v>
      </c>
      <c r="I189" s="185"/>
      <c r="J189" s="186">
        <f>ROUND(I189*H189,2)</f>
        <v>0</v>
      </c>
      <c r="K189" s="182" t="s">
        <v>162</v>
      </c>
      <c r="L189" s="39"/>
      <c r="M189" s="187" t="s">
        <v>19</v>
      </c>
      <c r="N189" s="188" t="s">
        <v>47</v>
      </c>
      <c r="O189" s="64"/>
      <c r="P189" s="189">
        <f>O189*H189</f>
        <v>0</v>
      </c>
      <c r="Q189" s="189">
        <v>1.5100000000000001E-3</v>
      </c>
      <c r="R189" s="189">
        <f>Q189*H189</f>
        <v>2.265E-4</v>
      </c>
      <c r="S189" s="189">
        <v>0</v>
      </c>
      <c r="T189" s="19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1" t="s">
        <v>163</v>
      </c>
      <c r="AT189" s="191" t="s">
        <v>158</v>
      </c>
      <c r="AU189" s="191" t="s">
        <v>85</v>
      </c>
      <c r="AY189" s="16" t="s">
        <v>156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6" t="s">
        <v>83</v>
      </c>
      <c r="BK189" s="192">
        <f>ROUND(I189*H189,2)</f>
        <v>0</v>
      </c>
      <c r="BL189" s="16" t="s">
        <v>163</v>
      </c>
      <c r="BM189" s="191" t="s">
        <v>895</v>
      </c>
    </row>
    <row r="190" spans="1:65" s="2" customFormat="1" ht="11.25">
      <c r="A190" s="34"/>
      <c r="B190" s="35"/>
      <c r="C190" s="36"/>
      <c r="D190" s="193" t="s">
        <v>165</v>
      </c>
      <c r="E190" s="36"/>
      <c r="F190" s="194" t="s">
        <v>896</v>
      </c>
      <c r="G190" s="36"/>
      <c r="H190" s="36"/>
      <c r="I190" s="195"/>
      <c r="J190" s="36"/>
      <c r="K190" s="36"/>
      <c r="L190" s="39"/>
      <c r="M190" s="196"/>
      <c r="N190" s="197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6" t="s">
        <v>165</v>
      </c>
      <c r="AU190" s="16" t="s">
        <v>85</v>
      </c>
    </row>
    <row r="191" spans="1:65" s="2" customFormat="1" ht="11.25">
      <c r="A191" s="34"/>
      <c r="B191" s="35"/>
      <c r="C191" s="36"/>
      <c r="D191" s="198" t="s">
        <v>167</v>
      </c>
      <c r="E191" s="36"/>
      <c r="F191" s="199" t="s">
        <v>897</v>
      </c>
      <c r="G191" s="36"/>
      <c r="H191" s="36"/>
      <c r="I191" s="195"/>
      <c r="J191" s="36"/>
      <c r="K191" s="36"/>
      <c r="L191" s="39"/>
      <c r="M191" s="196"/>
      <c r="N191" s="197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6" t="s">
        <v>167</v>
      </c>
      <c r="AU191" s="16" t="s">
        <v>85</v>
      </c>
    </row>
    <row r="192" spans="1:65" s="2" customFormat="1" ht="39">
      <c r="A192" s="34"/>
      <c r="B192" s="35"/>
      <c r="C192" s="36"/>
      <c r="D192" s="193" t="s">
        <v>387</v>
      </c>
      <c r="E192" s="36"/>
      <c r="F192" s="221" t="s">
        <v>898</v>
      </c>
      <c r="G192" s="36"/>
      <c r="H192" s="36"/>
      <c r="I192" s="195"/>
      <c r="J192" s="36"/>
      <c r="K192" s="36"/>
      <c r="L192" s="39"/>
      <c r="M192" s="196"/>
      <c r="N192" s="197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6" t="s">
        <v>387</v>
      </c>
      <c r="AU192" s="16" t="s">
        <v>85</v>
      </c>
    </row>
    <row r="193" spans="1:65" s="13" customFormat="1" ht="11.25">
      <c r="B193" s="200"/>
      <c r="C193" s="201"/>
      <c r="D193" s="193" t="s">
        <v>169</v>
      </c>
      <c r="E193" s="202" t="s">
        <v>19</v>
      </c>
      <c r="F193" s="203" t="s">
        <v>875</v>
      </c>
      <c r="G193" s="201"/>
      <c r="H193" s="204">
        <v>0.15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169</v>
      </c>
      <c r="AU193" s="210" t="s">
        <v>85</v>
      </c>
      <c r="AV193" s="13" t="s">
        <v>85</v>
      </c>
      <c r="AW193" s="13" t="s">
        <v>38</v>
      </c>
      <c r="AX193" s="13" t="s">
        <v>83</v>
      </c>
      <c r="AY193" s="210" t="s">
        <v>156</v>
      </c>
    </row>
    <row r="194" spans="1:65" s="12" customFormat="1" ht="22.9" customHeight="1">
      <c r="B194" s="164"/>
      <c r="C194" s="165"/>
      <c r="D194" s="166" t="s">
        <v>75</v>
      </c>
      <c r="E194" s="178" t="s">
        <v>163</v>
      </c>
      <c r="F194" s="178" t="s">
        <v>427</v>
      </c>
      <c r="G194" s="165"/>
      <c r="H194" s="165"/>
      <c r="I194" s="168"/>
      <c r="J194" s="179">
        <f>BK194</f>
        <v>0</v>
      </c>
      <c r="K194" s="165"/>
      <c r="L194" s="170"/>
      <c r="M194" s="171"/>
      <c r="N194" s="172"/>
      <c r="O194" s="172"/>
      <c r="P194" s="173">
        <f>SUM(P195:P207)</f>
        <v>0</v>
      </c>
      <c r="Q194" s="172"/>
      <c r="R194" s="173">
        <f>SUM(R195:R207)</f>
        <v>7.2272627200000006</v>
      </c>
      <c r="S194" s="172"/>
      <c r="T194" s="174">
        <f>SUM(T195:T207)</f>
        <v>0</v>
      </c>
      <c r="AR194" s="175" t="s">
        <v>83</v>
      </c>
      <c r="AT194" s="176" t="s">
        <v>75</v>
      </c>
      <c r="AU194" s="176" t="s">
        <v>83</v>
      </c>
      <c r="AY194" s="175" t="s">
        <v>156</v>
      </c>
      <c r="BK194" s="177">
        <f>SUM(BK195:BK207)</f>
        <v>0</v>
      </c>
    </row>
    <row r="195" spans="1:65" s="2" customFormat="1" ht="21.75" customHeight="1">
      <c r="A195" s="34"/>
      <c r="B195" s="35"/>
      <c r="C195" s="180" t="s">
        <v>335</v>
      </c>
      <c r="D195" s="180" t="s">
        <v>158</v>
      </c>
      <c r="E195" s="181" t="s">
        <v>429</v>
      </c>
      <c r="F195" s="182" t="s">
        <v>430</v>
      </c>
      <c r="G195" s="183" t="s">
        <v>161</v>
      </c>
      <c r="H195" s="184">
        <v>2</v>
      </c>
      <c r="I195" s="185"/>
      <c r="J195" s="186">
        <f>ROUND(I195*H195,2)</f>
        <v>0</v>
      </c>
      <c r="K195" s="182" t="s">
        <v>162</v>
      </c>
      <c r="L195" s="39"/>
      <c r="M195" s="187" t="s">
        <v>19</v>
      </c>
      <c r="N195" s="188" t="s">
        <v>47</v>
      </c>
      <c r="O195" s="64"/>
      <c r="P195" s="189">
        <f>O195*H195</f>
        <v>0</v>
      </c>
      <c r="Q195" s="189">
        <v>0.18051</v>
      </c>
      <c r="R195" s="189">
        <f>Q195*H195</f>
        <v>0.36102000000000001</v>
      </c>
      <c r="S195" s="189">
        <v>0</v>
      </c>
      <c r="T195" s="19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1" t="s">
        <v>163</v>
      </c>
      <c r="AT195" s="191" t="s">
        <v>158</v>
      </c>
      <c r="AU195" s="191" t="s">
        <v>85</v>
      </c>
      <c r="AY195" s="16" t="s">
        <v>156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6" t="s">
        <v>83</v>
      </c>
      <c r="BK195" s="192">
        <f>ROUND(I195*H195,2)</f>
        <v>0</v>
      </c>
      <c r="BL195" s="16" t="s">
        <v>163</v>
      </c>
      <c r="BM195" s="191" t="s">
        <v>899</v>
      </c>
    </row>
    <row r="196" spans="1:65" s="2" customFormat="1" ht="11.25">
      <c r="A196" s="34"/>
      <c r="B196" s="35"/>
      <c r="C196" s="36"/>
      <c r="D196" s="193" t="s">
        <v>165</v>
      </c>
      <c r="E196" s="36"/>
      <c r="F196" s="194" t="s">
        <v>432</v>
      </c>
      <c r="G196" s="36"/>
      <c r="H196" s="36"/>
      <c r="I196" s="195"/>
      <c r="J196" s="36"/>
      <c r="K196" s="36"/>
      <c r="L196" s="39"/>
      <c r="M196" s="196"/>
      <c r="N196" s="197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6" t="s">
        <v>165</v>
      </c>
      <c r="AU196" s="16" t="s">
        <v>85</v>
      </c>
    </row>
    <row r="197" spans="1:65" s="2" customFormat="1" ht="11.25">
      <c r="A197" s="34"/>
      <c r="B197" s="35"/>
      <c r="C197" s="36"/>
      <c r="D197" s="198" t="s">
        <v>167</v>
      </c>
      <c r="E197" s="36"/>
      <c r="F197" s="199" t="s">
        <v>433</v>
      </c>
      <c r="G197" s="36"/>
      <c r="H197" s="36"/>
      <c r="I197" s="195"/>
      <c r="J197" s="36"/>
      <c r="K197" s="36"/>
      <c r="L197" s="39"/>
      <c r="M197" s="196"/>
      <c r="N197" s="197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6" t="s">
        <v>167</v>
      </c>
      <c r="AU197" s="16" t="s">
        <v>85</v>
      </c>
    </row>
    <row r="198" spans="1:65" s="13" customFormat="1" ht="11.25">
      <c r="B198" s="200"/>
      <c r="C198" s="201"/>
      <c r="D198" s="193" t="s">
        <v>169</v>
      </c>
      <c r="E198" s="202" t="s">
        <v>19</v>
      </c>
      <c r="F198" s="203" t="s">
        <v>900</v>
      </c>
      <c r="G198" s="201"/>
      <c r="H198" s="204">
        <v>2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169</v>
      </c>
      <c r="AU198" s="210" t="s">
        <v>85</v>
      </c>
      <c r="AV198" s="13" t="s">
        <v>85</v>
      </c>
      <c r="AW198" s="13" t="s">
        <v>38</v>
      </c>
      <c r="AX198" s="13" t="s">
        <v>83</v>
      </c>
      <c r="AY198" s="210" t="s">
        <v>156</v>
      </c>
    </row>
    <row r="199" spans="1:65" s="2" customFormat="1" ht="16.5" customHeight="1">
      <c r="A199" s="34"/>
      <c r="B199" s="35"/>
      <c r="C199" s="180" t="s">
        <v>341</v>
      </c>
      <c r="D199" s="180" t="s">
        <v>158</v>
      </c>
      <c r="E199" s="181" t="s">
        <v>436</v>
      </c>
      <c r="F199" s="182" t="s">
        <v>437</v>
      </c>
      <c r="G199" s="183" t="s">
        <v>161</v>
      </c>
      <c r="H199" s="184">
        <v>8</v>
      </c>
      <c r="I199" s="185"/>
      <c r="J199" s="186">
        <f>ROUND(I199*H199,2)</f>
        <v>0</v>
      </c>
      <c r="K199" s="182" t="s">
        <v>162</v>
      </c>
      <c r="L199" s="39"/>
      <c r="M199" s="187" t="s">
        <v>19</v>
      </c>
      <c r="N199" s="188" t="s">
        <v>47</v>
      </c>
      <c r="O199" s="64"/>
      <c r="P199" s="189">
        <f>O199*H199</f>
        <v>0</v>
      </c>
      <c r="Q199" s="189">
        <v>2.256E-2</v>
      </c>
      <c r="R199" s="189">
        <f>Q199*H199</f>
        <v>0.18048</v>
      </c>
      <c r="S199" s="189">
        <v>0</v>
      </c>
      <c r="T199" s="19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1" t="s">
        <v>163</v>
      </c>
      <c r="AT199" s="191" t="s">
        <v>158</v>
      </c>
      <c r="AU199" s="191" t="s">
        <v>85</v>
      </c>
      <c r="AY199" s="16" t="s">
        <v>156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6" t="s">
        <v>83</v>
      </c>
      <c r="BK199" s="192">
        <f>ROUND(I199*H199,2)</f>
        <v>0</v>
      </c>
      <c r="BL199" s="16" t="s">
        <v>163</v>
      </c>
      <c r="BM199" s="191" t="s">
        <v>901</v>
      </c>
    </row>
    <row r="200" spans="1:65" s="2" customFormat="1" ht="19.5">
      <c r="A200" s="34"/>
      <c r="B200" s="35"/>
      <c r="C200" s="36"/>
      <c r="D200" s="193" t="s">
        <v>165</v>
      </c>
      <c r="E200" s="36"/>
      <c r="F200" s="194" t="s">
        <v>439</v>
      </c>
      <c r="G200" s="36"/>
      <c r="H200" s="36"/>
      <c r="I200" s="195"/>
      <c r="J200" s="36"/>
      <c r="K200" s="36"/>
      <c r="L200" s="39"/>
      <c r="M200" s="196"/>
      <c r="N200" s="197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6" t="s">
        <v>165</v>
      </c>
      <c r="AU200" s="16" t="s">
        <v>85</v>
      </c>
    </row>
    <row r="201" spans="1:65" s="2" customFormat="1" ht="11.25">
      <c r="A201" s="34"/>
      <c r="B201" s="35"/>
      <c r="C201" s="36"/>
      <c r="D201" s="198" t="s">
        <v>167</v>
      </c>
      <c r="E201" s="36"/>
      <c r="F201" s="199" t="s">
        <v>440</v>
      </c>
      <c r="G201" s="36"/>
      <c r="H201" s="36"/>
      <c r="I201" s="195"/>
      <c r="J201" s="36"/>
      <c r="K201" s="36"/>
      <c r="L201" s="39"/>
      <c r="M201" s="196"/>
      <c r="N201" s="197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6" t="s">
        <v>167</v>
      </c>
      <c r="AU201" s="16" t="s">
        <v>85</v>
      </c>
    </row>
    <row r="202" spans="1:65" s="13" customFormat="1" ht="11.25">
      <c r="B202" s="200"/>
      <c r="C202" s="201"/>
      <c r="D202" s="193" t="s">
        <v>169</v>
      </c>
      <c r="E202" s="202" t="s">
        <v>19</v>
      </c>
      <c r="F202" s="203" t="s">
        <v>902</v>
      </c>
      <c r="G202" s="201"/>
      <c r="H202" s="204">
        <v>8</v>
      </c>
      <c r="I202" s="205"/>
      <c r="J202" s="201"/>
      <c r="K202" s="201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169</v>
      </c>
      <c r="AU202" s="210" t="s">
        <v>85</v>
      </c>
      <c r="AV202" s="13" t="s">
        <v>85</v>
      </c>
      <c r="AW202" s="13" t="s">
        <v>38</v>
      </c>
      <c r="AX202" s="13" t="s">
        <v>83</v>
      </c>
      <c r="AY202" s="210" t="s">
        <v>156</v>
      </c>
    </row>
    <row r="203" spans="1:65" s="2" customFormat="1" ht="16.5" customHeight="1">
      <c r="A203" s="34"/>
      <c r="B203" s="35"/>
      <c r="C203" s="180" t="s">
        <v>348</v>
      </c>
      <c r="D203" s="180" t="s">
        <v>158</v>
      </c>
      <c r="E203" s="181" t="s">
        <v>443</v>
      </c>
      <c r="F203" s="182" t="s">
        <v>444</v>
      </c>
      <c r="G203" s="183" t="s">
        <v>195</v>
      </c>
      <c r="H203" s="184">
        <v>3.536</v>
      </c>
      <c r="I203" s="185"/>
      <c r="J203" s="186">
        <f>ROUND(I203*H203,2)</f>
        <v>0</v>
      </c>
      <c r="K203" s="182" t="s">
        <v>162</v>
      </c>
      <c r="L203" s="39"/>
      <c r="M203" s="187" t="s">
        <v>19</v>
      </c>
      <c r="N203" s="188" t="s">
        <v>47</v>
      </c>
      <c r="O203" s="64"/>
      <c r="P203" s="189">
        <f>O203*H203</f>
        <v>0</v>
      </c>
      <c r="Q203" s="189">
        <v>1.8907700000000001</v>
      </c>
      <c r="R203" s="189">
        <f>Q203*H203</f>
        <v>6.6857627200000005</v>
      </c>
      <c r="S203" s="189">
        <v>0</v>
      </c>
      <c r="T203" s="19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1" t="s">
        <v>163</v>
      </c>
      <c r="AT203" s="191" t="s">
        <v>158</v>
      </c>
      <c r="AU203" s="191" t="s">
        <v>85</v>
      </c>
      <c r="AY203" s="16" t="s">
        <v>156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6" t="s">
        <v>83</v>
      </c>
      <c r="BK203" s="192">
        <f>ROUND(I203*H203,2)</f>
        <v>0</v>
      </c>
      <c r="BL203" s="16" t="s">
        <v>163</v>
      </c>
      <c r="BM203" s="191" t="s">
        <v>903</v>
      </c>
    </row>
    <row r="204" spans="1:65" s="2" customFormat="1" ht="11.25">
      <c r="A204" s="34"/>
      <c r="B204" s="35"/>
      <c r="C204" s="36"/>
      <c r="D204" s="193" t="s">
        <v>165</v>
      </c>
      <c r="E204" s="36"/>
      <c r="F204" s="194" t="s">
        <v>446</v>
      </c>
      <c r="G204" s="36"/>
      <c r="H204" s="36"/>
      <c r="I204" s="195"/>
      <c r="J204" s="36"/>
      <c r="K204" s="36"/>
      <c r="L204" s="39"/>
      <c r="M204" s="196"/>
      <c r="N204" s="197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6" t="s">
        <v>165</v>
      </c>
      <c r="AU204" s="16" t="s">
        <v>85</v>
      </c>
    </row>
    <row r="205" spans="1:65" s="2" customFormat="1" ht="11.25">
      <c r="A205" s="34"/>
      <c r="B205" s="35"/>
      <c r="C205" s="36"/>
      <c r="D205" s="198" t="s">
        <v>167</v>
      </c>
      <c r="E205" s="36"/>
      <c r="F205" s="199" t="s">
        <v>447</v>
      </c>
      <c r="G205" s="36"/>
      <c r="H205" s="36"/>
      <c r="I205" s="195"/>
      <c r="J205" s="36"/>
      <c r="K205" s="36"/>
      <c r="L205" s="39"/>
      <c r="M205" s="196"/>
      <c r="N205" s="197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6" t="s">
        <v>167</v>
      </c>
      <c r="AU205" s="16" t="s">
        <v>85</v>
      </c>
    </row>
    <row r="206" spans="1:65" s="13" customFormat="1" ht="11.25">
      <c r="B206" s="200"/>
      <c r="C206" s="201"/>
      <c r="D206" s="193" t="s">
        <v>169</v>
      </c>
      <c r="E206" s="202" t="s">
        <v>19</v>
      </c>
      <c r="F206" s="203" t="s">
        <v>904</v>
      </c>
      <c r="G206" s="201"/>
      <c r="H206" s="204">
        <v>3.5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169</v>
      </c>
      <c r="AU206" s="210" t="s">
        <v>85</v>
      </c>
      <c r="AV206" s="13" t="s">
        <v>85</v>
      </c>
      <c r="AW206" s="13" t="s">
        <v>38</v>
      </c>
      <c r="AX206" s="13" t="s">
        <v>76</v>
      </c>
      <c r="AY206" s="210" t="s">
        <v>156</v>
      </c>
    </row>
    <row r="207" spans="1:65" s="13" customFormat="1" ht="11.25">
      <c r="B207" s="200"/>
      <c r="C207" s="201"/>
      <c r="D207" s="193" t="s">
        <v>169</v>
      </c>
      <c r="E207" s="202" t="s">
        <v>19</v>
      </c>
      <c r="F207" s="203" t="s">
        <v>905</v>
      </c>
      <c r="G207" s="201"/>
      <c r="H207" s="204">
        <v>3.5999999999999997E-2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169</v>
      </c>
      <c r="AU207" s="210" t="s">
        <v>85</v>
      </c>
      <c r="AV207" s="13" t="s">
        <v>85</v>
      </c>
      <c r="AW207" s="13" t="s">
        <v>38</v>
      </c>
      <c r="AX207" s="13" t="s">
        <v>76</v>
      </c>
      <c r="AY207" s="210" t="s">
        <v>156</v>
      </c>
    </row>
    <row r="208" spans="1:65" s="12" customFormat="1" ht="22.9" customHeight="1">
      <c r="B208" s="164"/>
      <c r="C208" s="165"/>
      <c r="D208" s="166" t="s">
        <v>75</v>
      </c>
      <c r="E208" s="178" t="s">
        <v>192</v>
      </c>
      <c r="F208" s="178" t="s">
        <v>478</v>
      </c>
      <c r="G208" s="165"/>
      <c r="H208" s="165"/>
      <c r="I208" s="168"/>
      <c r="J208" s="179">
        <f>BK208</f>
        <v>0</v>
      </c>
      <c r="K208" s="165"/>
      <c r="L208" s="170"/>
      <c r="M208" s="171"/>
      <c r="N208" s="172"/>
      <c r="O208" s="172"/>
      <c r="P208" s="173">
        <f>SUM(P209:P215)</f>
        <v>0</v>
      </c>
      <c r="Q208" s="172"/>
      <c r="R208" s="173">
        <f>SUM(R209:R215)</f>
        <v>0.35389999999999999</v>
      </c>
      <c r="S208" s="172"/>
      <c r="T208" s="174">
        <f>SUM(T209:T215)</f>
        <v>0</v>
      </c>
      <c r="AR208" s="175" t="s">
        <v>83</v>
      </c>
      <c r="AT208" s="176" t="s">
        <v>75</v>
      </c>
      <c r="AU208" s="176" t="s">
        <v>83</v>
      </c>
      <c r="AY208" s="175" t="s">
        <v>156</v>
      </c>
      <c r="BK208" s="177">
        <f>SUM(BK209:BK215)</f>
        <v>0</v>
      </c>
    </row>
    <row r="209" spans="1:65" s="2" customFormat="1" ht="16.5" customHeight="1">
      <c r="A209" s="34"/>
      <c r="B209" s="35"/>
      <c r="C209" s="180" t="s">
        <v>354</v>
      </c>
      <c r="D209" s="180" t="s">
        <v>158</v>
      </c>
      <c r="E209" s="181" t="s">
        <v>480</v>
      </c>
      <c r="F209" s="182" t="s">
        <v>481</v>
      </c>
      <c r="G209" s="183" t="s">
        <v>161</v>
      </c>
      <c r="H209" s="184">
        <v>2</v>
      </c>
      <c r="I209" s="185"/>
      <c r="J209" s="186">
        <f>ROUND(I209*H209,2)</f>
        <v>0</v>
      </c>
      <c r="K209" s="182" t="s">
        <v>162</v>
      </c>
      <c r="L209" s="39"/>
      <c r="M209" s="187" t="s">
        <v>19</v>
      </c>
      <c r="N209" s="188" t="s">
        <v>47</v>
      </c>
      <c r="O209" s="64"/>
      <c r="P209" s="189">
        <f>O209*H209</f>
        <v>0</v>
      </c>
      <c r="Q209" s="189">
        <v>8.4250000000000005E-2</v>
      </c>
      <c r="R209" s="189">
        <f>Q209*H209</f>
        <v>0.16850000000000001</v>
      </c>
      <c r="S209" s="189">
        <v>0</v>
      </c>
      <c r="T209" s="190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1" t="s">
        <v>163</v>
      </c>
      <c r="AT209" s="191" t="s">
        <v>158</v>
      </c>
      <c r="AU209" s="191" t="s">
        <v>85</v>
      </c>
      <c r="AY209" s="16" t="s">
        <v>156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6" t="s">
        <v>83</v>
      </c>
      <c r="BK209" s="192">
        <f>ROUND(I209*H209,2)</f>
        <v>0</v>
      </c>
      <c r="BL209" s="16" t="s">
        <v>163</v>
      </c>
      <c r="BM209" s="191" t="s">
        <v>906</v>
      </c>
    </row>
    <row r="210" spans="1:65" s="2" customFormat="1" ht="29.25">
      <c r="A210" s="34"/>
      <c r="B210" s="35"/>
      <c r="C210" s="36"/>
      <c r="D210" s="193" t="s">
        <v>165</v>
      </c>
      <c r="E210" s="36"/>
      <c r="F210" s="194" t="s">
        <v>483</v>
      </c>
      <c r="G210" s="36"/>
      <c r="H210" s="36"/>
      <c r="I210" s="195"/>
      <c r="J210" s="36"/>
      <c r="K210" s="36"/>
      <c r="L210" s="39"/>
      <c r="M210" s="196"/>
      <c r="N210" s="197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6" t="s">
        <v>165</v>
      </c>
      <c r="AU210" s="16" t="s">
        <v>85</v>
      </c>
    </row>
    <row r="211" spans="1:65" s="2" customFormat="1" ht="11.25">
      <c r="A211" s="34"/>
      <c r="B211" s="35"/>
      <c r="C211" s="36"/>
      <c r="D211" s="198" t="s">
        <v>167</v>
      </c>
      <c r="E211" s="36"/>
      <c r="F211" s="199" t="s">
        <v>484</v>
      </c>
      <c r="G211" s="36"/>
      <c r="H211" s="36"/>
      <c r="I211" s="195"/>
      <c r="J211" s="36"/>
      <c r="K211" s="36"/>
      <c r="L211" s="39"/>
      <c r="M211" s="196"/>
      <c r="N211" s="197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6" t="s">
        <v>167</v>
      </c>
      <c r="AU211" s="16" t="s">
        <v>85</v>
      </c>
    </row>
    <row r="212" spans="1:65" s="13" customFormat="1" ht="11.25">
      <c r="B212" s="200"/>
      <c r="C212" s="201"/>
      <c r="D212" s="193" t="s">
        <v>169</v>
      </c>
      <c r="E212" s="202" t="s">
        <v>19</v>
      </c>
      <c r="F212" s="203" t="s">
        <v>900</v>
      </c>
      <c r="G212" s="201"/>
      <c r="H212" s="204">
        <v>2</v>
      </c>
      <c r="I212" s="205"/>
      <c r="J212" s="201"/>
      <c r="K212" s="201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169</v>
      </c>
      <c r="AU212" s="210" t="s">
        <v>85</v>
      </c>
      <c r="AV212" s="13" t="s">
        <v>85</v>
      </c>
      <c r="AW212" s="13" t="s">
        <v>38</v>
      </c>
      <c r="AX212" s="13" t="s">
        <v>83</v>
      </c>
      <c r="AY212" s="210" t="s">
        <v>156</v>
      </c>
    </row>
    <row r="213" spans="1:65" s="2" customFormat="1" ht="16.5" customHeight="1">
      <c r="A213" s="34"/>
      <c r="B213" s="35"/>
      <c r="C213" s="211" t="s">
        <v>361</v>
      </c>
      <c r="D213" s="211" t="s">
        <v>336</v>
      </c>
      <c r="E213" s="212" t="s">
        <v>486</v>
      </c>
      <c r="F213" s="213" t="s">
        <v>487</v>
      </c>
      <c r="G213" s="214" t="s">
        <v>161</v>
      </c>
      <c r="H213" s="215">
        <v>2.06</v>
      </c>
      <c r="I213" s="216"/>
      <c r="J213" s="217">
        <f>ROUND(I213*H213,2)</f>
        <v>0</v>
      </c>
      <c r="K213" s="213" t="s">
        <v>162</v>
      </c>
      <c r="L213" s="218"/>
      <c r="M213" s="219" t="s">
        <v>19</v>
      </c>
      <c r="N213" s="220" t="s">
        <v>47</v>
      </c>
      <c r="O213" s="64"/>
      <c r="P213" s="189">
        <f>O213*H213</f>
        <v>0</v>
      </c>
      <c r="Q213" s="189">
        <v>0.09</v>
      </c>
      <c r="R213" s="189">
        <f>Q213*H213</f>
        <v>0.18540000000000001</v>
      </c>
      <c r="S213" s="189">
        <v>0</v>
      </c>
      <c r="T213" s="19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1" t="s">
        <v>214</v>
      </c>
      <c r="AT213" s="191" t="s">
        <v>336</v>
      </c>
      <c r="AU213" s="191" t="s">
        <v>85</v>
      </c>
      <c r="AY213" s="16" t="s">
        <v>156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6" t="s">
        <v>83</v>
      </c>
      <c r="BK213" s="192">
        <f>ROUND(I213*H213,2)</f>
        <v>0</v>
      </c>
      <c r="BL213" s="16" t="s">
        <v>163</v>
      </c>
      <c r="BM213" s="191" t="s">
        <v>907</v>
      </c>
    </row>
    <row r="214" spans="1:65" s="2" customFormat="1" ht="11.25">
      <c r="A214" s="34"/>
      <c r="B214" s="35"/>
      <c r="C214" s="36"/>
      <c r="D214" s="193" t="s">
        <v>165</v>
      </c>
      <c r="E214" s="36"/>
      <c r="F214" s="194" t="s">
        <v>487</v>
      </c>
      <c r="G214" s="36"/>
      <c r="H214" s="36"/>
      <c r="I214" s="195"/>
      <c r="J214" s="36"/>
      <c r="K214" s="36"/>
      <c r="L214" s="39"/>
      <c r="M214" s="196"/>
      <c r="N214" s="197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6" t="s">
        <v>165</v>
      </c>
      <c r="AU214" s="16" t="s">
        <v>85</v>
      </c>
    </row>
    <row r="215" spans="1:65" s="13" customFormat="1" ht="11.25">
      <c r="B215" s="200"/>
      <c r="C215" s="201"/>
      <c r="D215" s="193" t="s">
        <v>169</v>
      </c>
      <c r="E215" s="202" t="s">
        <v>19</v>
      </c>
      <c r="F215" s="203" t="s">
        <v>908</v>
      </c>
      <c r="G215" s="201"/>
      <c r="H215" s="204">
        <v>2.06</v>
      </c>
      <c r="I215" s="205"/>
      <c r="J215" s="201"/>
      <c r="K215" s="201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169</v>
      </c>
      <c r="AU215" s="210" t="s">
        <v>85</v>
      </c>
      <c r="AV215" s="13" t="s">
        <v>85</v>
      </c>
      <c r="AW215" s="13" t="s">
        <v>38</v>
      </c>
      <c r="AX215" s="13" t="s">
        <v>83</v>
      </c>
      <c r="AY215" s="210" t="s">
        <v>156</v>
      </c>
    </row>
    <row r="216" spans="1:65" s="12" customFormat="1" ht="22.9" customHeight="1">
      <c r="B216" s="164"/>
      <c r="C216" s="165"/>
      <c r="D216" s="166" t="s">
        <v>75</v>
      </c>
      <c r="E216" s="178" t="s">
        <v>214</v>
      </c>
      <c r="F216" s="178" t="s">
        <v>490</v>
      </c>
      <c r="G216" s="165"/>
      <c r="H216" s="165"/>
      <c r="I216" s="168"/>
      <c r="J216" s="179">
        <f>BK216</f>
        <v>0</v>
      </c>
      <c r="K216" s="165"/>
      <c r="L216" s="170"/>
      <c r="M216" s="171"/>
      <c r="N216" s="172"/>
      <c r="O216" s="172"/>
      <c r="P216" s="173">
        <f>SUM(P217:P281)</f>
        <v>0</v>
      </c>
      <c r="Q216" s="172"/>
      <c r="R216" s="173">
        <f>SUM(R217:R281)</f>
        <v>4.5478190000000009E-2</v>
      </c>
      <c r="S216" s="172"/>
      <c r="T216" s="174">
        <f>SUM(T217:T281)</f>
        <v>0</v>
      </c>
      <c r="AR216" s="175" t="s">
        <v>83</v>
      </c>
      <c r="AT216" s="176" t="s">
        <v>75</v>
      </c>
      <c r="AU216" s="176" t="s">
        <v>83</v>
      </c>
      <c r="AY216" s="175" t="s">
        <v>156</v>
      </c>
      <c r="BK216" s="177">
        <f>SUM(BK217:BK281)</f>
        <v>0</v>
      </c>
    </row>
    <row r="217" spans="1:65" s="2" customFormat="1" ht="16.5" customHeight="1">
      <c r="A217" s="34"/>
      <c r="B217" s="35"/>
      <c r="C217" s="180" t="s">
        <v>367</v>
      </c>
      <c r="D217" s="180" t="s">
        <v>158</v>
      </c>
      <c r="E217" s="181" t="s">
        <v>909</v>
      </c>
      <c r="F217" s="182" t="s">
        <v>910</v>
      </c>
      <c r="G217" s="183" t="s">
        <v>180</v>
      </c>
      <c r="H217" s="184">
        <v>43.8</v>
      </c>
      <c r="I217" s="185"/>
      <c r="J217" s="186">
        <f>ROUND(I217*H217,2)</f>
        <v>0</v>
      </c>
      <c r="K217" s="182" t="s">
        <v>162</v>
      </c>
      <c r="L217" s="39"/>
      <c r="M217" s="187" t="s">
        <v>19</v>
      </c>
      <c r="N217" s="188" t="s">
        <v>47</v>
      </c>
      <c r="O217" s="64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1" t="s">
        <v>163</v>
      </c>
      <c r="AT217" s="191" t="s">
        <v>158</v>
      </c>
      <c r="AU217" s="191" t="s">
        <v>85</v>
      </c>
      <c r="AY217" s="16" t="s">
        <v>156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6" t="s">
        <v>83</v>
      </c>
      <c r="BK217" s="192">
        <f>ROUND(I217*H217,2)</f>
        <v>0</v>
      </c>
      <c r="BL217" s="16" t="s">
        <v>163</v>
      </c>
      <c r="BM217" s="191" t="s">
        <v>911</v>
      </c>
    </row>
    <row r="218" spans="1:65" s="2" customFormat="1" ht="11.25">
      <c r="A218" s="34"/>
      <c r="B218" s="35"/>
      <c r="C218" s="36"/>
      <c r="D218" s="193" t="s">
        <v>165</v>
      </c>
      <c r="E218" s="36"/>
      <c r="F218" s="194" t="s">
        <v>912</v>
      </c>
      <c r="G218" s="36"/>
      <c r="H218" s="36"/>
      <c r="I218" s="195"/>
      <c r="J218" s="36"/>
      <c r="K218" s="36"/>
      <c r="L218" s="39"/>
      <c r="M218" s="196"/>
      <c r="N218" s="197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6" t="s">
        <v>165</v>
      </c>
      <c r="AU218" s="16" t="s">
        <v>85</v>
      </c>
    </row>
    <row r="219" spans="1:65" s="2" customFormat="1" ht="11.25">
      <c r="A219" s="34"/>
      <c r="B219" s="35"/>
      <c r="C219" s="36"/>
      <c r="D219" s="198" t="s">
        <v>167</v>
      </c>
      <c r="E219" s="36"/>
      <c r="F219" s="199" t="s">
        <v>913</v>
      </c>
      <c r="G219" s="36"/>
      <c r="H219" s="36"/>
      <c r="I219" s="195"/>
      <c r="J219" s="36"/>
      <c r="K219" s="36"/>
      <c r="L219" s="39"/>
      <c r="M219" s="196"/>
      <c r="N219" s="197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6" t="s">
        <v>167</v>
      </c>
      <c r="AU219" s="16" t="s">
        <v>85</v>
      </c>
    </row>
    <row r="220" spans="1:65" s="13" customFormat="1" ht="11.25">
      <c r="B220" s="200"/>
      <c r="C220" s="201"/>
      <c r="D220" s="193" t="s">
        <v>169</v>
      </c>
      <c r="E220" s="202" t="s">
        <v>19</v>
      </c>
      <c r="F220" s="203" t="s">
        <v>914</v>
      </c>
      <c r="G220" s="201"/>
      <c r="H220" s="204">
        <v>39.6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169</v>
      </c>
      <c r="AU220" s="210" t="s">
        <v>85</v>
      </c>
      <c r="AV220" s="13" t="s">
        <v>85</v>
      </c>
      <c r="AW220" s="13" t="s">
        <v>38</v>
      </c>
      <c r="AX220" s="13" t="s">
        <v>76</v>
      </c>
      <c r="AY220" s="210" t="s">
        <v>156</v>
      </c>
    </row>
    <row r="221" spans="1:65" s="13" customFormat="1" ht="11.25">
      <c r="B221" s="200"/>
      <c r="C221" s="201"/>
      <c r="D221" s="193" t="s">
        <v>169</v>
      </c>
      <c r="E221" s="202" t="s">
        <v>19</v>
      </c>
      <c r="F221" s="203" t="s">
        <v>915</v>
      </c>
      <c r="G221" s="201"/>
      <c r="H221" s="204">
        <v>4.2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169</v>
      </c>
      <c r="AU221" s="210" t="s">
        <v>85</v>
      </c>
      <c r="AV221" s="13" t="s">
        <v>85</v>
      </c>
      <c r="AW221" s="13" t="s">
        <v>38</v>
      </c>
      <c r="AX221" s="13" t="s">
        <v>76</v>
      </c>
      <c r="AY221" s="210" t="s">
        <v>156</v>
      </c>
    </row>
    <row r="222" spans="1:65" s="2" customFormat="1" ht="16.5" customHeight="1">
      <c r="A222" s="34"/>
      <c r="B222" s="35"/>
      <c r="C222" s="211" t="s">
        <v>374</v>
      </c>
      <c r="D222" s="211" t="s">
        <v>336</v>
      </c>
      <c r="E222" s="212" t="s">
        <v>916</v>
      </c>
      <c r="F222" s="213" t="s">
        <v>917</v>
      </c>
      <c r="G222" s="214" t="s">
        <v>180</v>
      </c>
      <c r="H222" s="215">
        <v>44.457000000000001</v>
      </c>
      <c r="I222" s="216"/>
      <c r="J222" s="217">
        <f>ROUND(I222*H222,2)</f>
        <v>0</v>
      </c>
      <c r="K222" s="213" t="s">
        <v>162</v>
      </c>
      <c r="L222" s="218"/>
      <c r="M222" s="219" t="s">
        <v>19</v>
      </c>
      <c r="N222" s="220" t="s">
        <v>47</v>
      </c>
      <c r="O222" s="64"/>
      <c r="P222" s="189">
        <f>O222*H222</f>
        <v>0</v>
      </c>
      <c r="Q222" s="189">
        <v>6.7000000000000002E-4</v>
      </c>
      <c r="R222" s="189">
        <f>Q222*H222</f>
        <v>2.9786190000000001E-2</v>
      </c>
      <c r="S222" s="189">
        <v>0</v>
      </c>
      <c r="T222" s="19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1" t="s">
        <v>214</v>
      </c>
      <c r="AT222" s="191" t="s">
        <v>336</v>
      </c>
      <c r="AU222" s="191" t="s">
        <v>85</v>
      </c>
      <c r="AY222" s="16" t="s">
        <v>156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6" t="s">
        <v>83</v>
      </c>
      <c r="BK222" s="192">
        <f>ROUND(I222*H222,2)</f>
        <v>0</v>
      </c>
      <c r="BL222" s="16" t="s">
        <v>163</v>
      </c>
      <c r="BM222" s="191" t="s">
        <v>918</v>
      </c>
    </row>
    <row r="223" spans="1:65" s="2" customFormat="1" ht="11.25">
      <c r="A223" s="34"/>
      <c r="B223" s="35"/>
      <c r="C223" s="36"/>
      <c r="D223" s="193" t="s">
        <v>165</v>
      </c>
      <c r="E223" s="36"/>
      <c r="F223" s="194" t="s">
        <v>917</v>
      </c>
      <c r="G223" s="36"/>
      <c r="H223" s="36"/>
      <c r="I223" s="195"/>
      <c r="J223" s="36"/>
      <c r="K223" s="36"/>
      <c r="L223" s="39"/>
      <c r="M223" s="196"/>
      <c r="N223" s="197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6" t="s">
        <v>165</v>
      </c>
      <c r="AU223" s="16" t="s">
        <v>85</v>
      </c>
    </row>
    <row r="224" spans="1:65" s="13" customFormat="1" ht="11.25">
      <c r="B224" s="200"/>
      <c r="C224" s="201"/>
      <c r="D224" s="193" t="s">
        <v>169</v>
      </c>
      <c r="E224" s="202" t="s">
        <v>19</v>
      </c>
      <c r="F224" s="203" t="s">
        <v>919</v>
      </c>
      <c r="G224" s="201"/>
      <c r="H224" s="204">
        <v>44.457000000000001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169</v>
      </c>
      <c r="AU224" s="210" t="s">
        <v>85</v>
      </c>
      <c r="AV224" s="13" t="s">
        <v>85</v>
      </c>
      <c r="AW224" s="13" t="s">
        <v>38</v>
      </c>
      <c r="AX224" s="13" t="s">
        <v>83</v>
      </c>
      <c r="AY224" s="210" t="s">
        <v>156</v>
      </c>
    </row>
    <row r="225" spans="1:65" s="2" customFormat="1" ht="16.5" customHeight="1">
      <c r="A225" s="34"/>
      <c r="B225" s="35"/>
      <c r="C225" s="180" t="s">
        <v>381</v>
      </c>
      <c r="D225" s="180" t="s">
        <v>158</v>
      </c>
      <c r="E225" s="181" t="s">
        <v>920</v>
      </c>
      <c r="F225" s="182" t="s">
        <v>921</v>
      </c>
      <c r="G225" s="183" t="s">
        <v>417</v>
      </c>
      <c r="H225" s="184">
        <v>9</v>
      </c>
      <c r="I225" s="185"/>
      <c r="J225" s="186">
        <f>ROUND(I225*H225,2)</f>
        <v>0</v>
      </c>
      <c r="K225" s="182" t="s">
        <v>162</v>
      </c>
      <c r="L225" s="39"/>
      <c r="M225" s="187" t="s">
        <v>19</v>
      </c>
      <c r="N225" s="188" t="s">
        <v>47</v>
      </c>
      <c r="O225" s="64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1" t="s">
        <v>163</v>
      </c>
      <c r="AT225" s="191" t="s">
        <v>158</v>
      </c>
      <c r="AU225" s="191" t="s">
        <v>85</v>
      </c>
      <c r="AY225" s="16" t="s">
        <v>156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6" t="s">
        <v>83</v>
      </c>
      <c r="BK225" s="192">
        <f>ROUND(I225*H225,2)</f>
        <v>0</v>
      </c>
      <c r="BL225" s="16" t="s">
        <v>163</v>
      </c>
      <c r="BM225" s="191" t="s">
        <v>922</v>
      </c>
    </row>
    <row r="226" spans="1:65" s="2" customFormat="1" ht="19.5">
      <c r="A226" s="34"/>
      <c r="B226" s="35"/>
      <c r="C226" s="36"/>
      <c r="D226" s="193" t="s">
        <v>165</v>
      </c>
      <c r="E226" s="36"/>
      <c r="F226" s="194" t="s">
        <v>923</v>
      </c>
      <c r="G226" s="36"/>
      <c r="H226" s="36"/>
      <c r="I226" s="195"/>
      <c r="J226" s="36"/>
      <c r="K226" s="36"/>
      <c r="L226" s="39"/>
      <c r="M226" s="196"/>
      <c r="N226" s="197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6" t="s">
        <v>165</v>
      </c>
      <c r="AU226" s="16" t="s">
        <v>85</v>
      </c>
    </row>
    <row r="227" spans="1:65" s="2" customFormat="1" ht="11.25">
      <c r="A227" s="34"/>
      <c r="B227" s="35"/>
      <c r="C227" s="36"/>
      <c r="D227" s="198" t="s">
        <v>167</v>
      </c>
      <c r="E227" s="36"/>
      <c r="F227" s="199" t="s">
        <v>924</v>
      </c>
      <c r="G227" s="36"/>
      <c r="H227" s="36"/>
      <c r="I227" s="195"/>
      <c r="J227" s="36"/>
      <c r="K227" s="36"/>
      <c r="L227" s="39"/>
      <c r="M227" s="196"/>
      <c r="N227" s="197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6" t="s">
        <v>167</v>
      </c>
      <c r="AU227" s="16" t="s">
        <v>85</v>
      </c>
    </row>
    <row r="228" spans="1:65" s="13" customFormat="1" ht="11.25">
      <c r="B228" s="200"/>
      <c r="C228" s="201"/>
      <c r="D228" s="193" t="s">
        <v>169</v>
      </c>
      <c r="E228" s="202" t="s">
        <v>19</v>
      </c>
      <c r="F228" s="203" t="s">
        <v>925</v>
      </c>
      <c r="G228" s="201"/>
      <c r="H228" s="204">
        <v>2</v>
      </c>
      <c r="I228" s="205"/>
      <c r="J228" s="201"/>
      <c r="K228" s="201"/>
      <c r="L228" s="206"/>
      <c r="M228" s="207"/>
      <c r="N228" s="208"/>
      <c r="O228" s="208"/>
      <c r="P228" s="208"/>
      <c r="Q228" s="208"/>
      <c r="R228" s="208"/>
      <c r="S228" s="208"/>
      <c r="T228" s="209"/>
      <c r="AT228" s="210" t="s">
        <v>169</v>
      </c>
      <c r="AU228" s="210" t="s">
        <v>85</v>
      </c>
      <c r="AV228" s="13" t="s">
        <v>85</v>
      </c>
      <c r="AW228" s="13" t="s">
        <v>38</v>
      </c>
      <c r="AX228" s="13" t="s">
        <v>76</v>
      </c>
      <c r="AY228" s="210" t="s">
        <v>156</v>
      </c>
    </row>
    <row r="229" spans="1:65" s="13" customFormat="1" ht="11.25">
      <c r="B229" s="200"/>
      <c r="C229" s="201"/>
      <c r="D229" s="193" t="s">
        <v>169</v>
      </c>
      <c r="E229" s="202" t="s">
        <v>19</v>
      </c>
      <c r="F229" s="203" t="s">
        <v>926</v>
      </c>
      <c r="G229" s="201"/>
      <c r="H229" s="204">
        <v>1</v>
      </c>
      <c r="I229" s="205"/>
      <c r="J229" s="201"/>
      <c r="K229" s="201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169</v>
      </c>
      <c r="AU229" s="210" t="s">
        <v>85</v>
      </c>
      <c r="AV229" s="13" t="s">
        <v>85</v>
      </c>
      <c r="AW229" s="13" t="s">
        <v>38</v>
      </c>
      <c r="AX229" s="13" t="s">
        <v>76</v>
      </c>
      <c r="AY229" s="210" t="s">
        <v>156</v>
      </c>
    </row>
    <row r="230" spans="1:65" s="13" customFormat="1" ht="11.25">
      <c r="B230" s="200"/>
      <c r="C230" s="201"/>
      <c r="D230" s="193" t="s">
        <v>169</v>
      </c>
      <c r="E230" s="202" t="s">
        <v>19</v>
      </c>
      <c r="F230" s="203" t="s">
        <v>927</v>
      </c>
      <c r="G230" s="201"/>
      <c r="H230" s="204">
        <v>6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169</v>
      </c>
      <c r="AU230" s="210" t="s">
        <v>85</v>
      </c>
      <c r="AV230" s="13" t="s">
        <v>85</v>
      </c>
      <c r="AW230" s="13" t="s">
        <v>38</v>
      </c>
      <c r="AX230" s="13" t="s">
        <v>76</v>
      </c>
      <c r="AY230" s="210" t="s">
        <v>156</v>
      </c>
    </row>
    <row r="231" spans="1:65" s="2" customFormat="1" ht="16.5" customHeight="1">
      <c r="A231" s="34"/>
      <c r="B231" s="35"/>
      <c r="C231" s="211" t="s">
        <v>390</v>
      </c>
      <c r="D231" s="211" t="s">
        <v>336</v>
      </c>
      <c r="E231" s="212" t="s">
        <v>928</v>
      </c>
      <c r="F231" s="213" t="s">
        <v>929</v>
      </c>
      <c r="G231" s="214" t="s">
        <v>417</v>
      </c>
      <c r="H231" s="215">
        <v>1</v>
      </c>
      <c r="I231" s="216"/>
      <c r="J231" s="217">
        <f>ROUND(I231*H231,2)</f>
        <v>0</v>
      </c>
      <c r="K231" s="213" t="s">
        <v>162</v>
      </c>
      <c r="L231" s="218"/>
      <c r="M231" s="219" t="s">
        <v>19</v>
      </c>
      <c r="N231" s="220" t="s">
        <v>47</v>
      </c>
      <c r="O231" s="64"/>
      <c r="P231" s="189">
        <f>O231*H231</f>
        <v>0</v>
      </c>
      <c r="Q231" s="189">
        <v>4.4000000000000002E-4</v>
      </c>
      <c r="R231" s="189">
        <f>Q231*H231</f>
        <v>4.4000000000000002E-4</v>
      </c>
      <c r="S231" s="189">
        <v>0</v>
      </c>
      <c r="T231" s="19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1" t="s">
        <v>214</v>
      </c>
      <c r="AT231" s="191" t="s">
        <v>336</v>
      </c>
      <c r="AU231" s="191" t="s">
        <v>85</v>
      </c>
      <c r="AY231" s="16" t="s">
        <v>156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6" t="s">
        <v>83</v>
      </c>
      <c r="BK231" s="192">
        <f>ROUND(I231*H231,2)</f>
        <v>0</v>
      </c>
      <c r="BL231" s="16" t="s">
        <v>163</v>
      </c>
      <c r="BM231" s="191" t="s">
        <v>930</v>
      </c>
    </row>
    <row r="232" spans="1:65" s="2" customFormat="1" ht="11.25">
      <c r="A232" s="34"/>
      <c r="B232" s="35"/>
      <c r="C232" s="36"/>
      <c r="D232" s="193" t="s">
        <v>165</v>
      </c>
      <c r="E232" s="36"/>
      <c r="F232" s="194" t="s">
        <v>929</v>
      </c>
      <c r="G232" s="36"/>
      <c r="H232" s="36"/>
      <c r="I232" s="195"/>
      <c r="J232" s="36"/>
      <c r="K232" s="36"/>
      <c r="L232" s="39"/>
      <c r="M232" s="196"/>
      <c r="N232" s="197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6" t="s">
        <v>165</v>
      </c>
      <c r="AU232" s="16" t="s">
        <v>85</v>
      </c>
    </row>
    <row r="233" spans="1:65" s="2" customFormat="1" ht="16.5" customHeight="1">
      <c r="A233" s="34"/>
      <c r="B233" s="35"/>
      <c r="C233" s="211" t="s">
        <v>397</v>
      </c>
      <c r="D233" s="211" t="s">
        <v>336</v>
      </c>
      <c r="E233" s="212" t="s">
        <v>931</v>
      </c>
      <c r="F233" s="213" t="s">
        <v>932</v>
      </c>
      <c r="G233" s="214" t="s">
        <v>417</v>
      </c>
      <c r="H233" s="215">
        <v>1</v>
      </c>
      <c r="I233" s="216"/>
      <c r="J233" s="217">
        <f>ROUND(I233*H233,2)</f>
        <v>0</v>
      </c>
      <c r="K233" s="213" t="s">
        <v>162</v>
      </c>
      <c r="L233" s="218"/>
      <c r="M233" s="219" t="s">
        <v>19</v>
      </c>
      <c r="N233" s="220" t="s">
        <v>47</v>
      </c>
      <c r="O233" s="64"/>
      <c r="P233" s="189">
        <f>O233*H233</f>
        <v>0</v>
      </c>
      <c r="Q233" s="189">
        <v>3.6000000000000002E-4</v>
      </c>
      <c r="R233" s="189">
        <f>Q233*H233</f>
        <v>3.6000000000000002E-4</v>
      </c>
      <c r="S233" s="189">
        <v>0</v>
      </c>
      <c r="T233" s="19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1" t="s">
        <v>214</v>
      </c>
      <c r="AT233" s="191" t="s">
        <v>336</v>
      </c>
      <c r="AU233" s="191" t="s">
        <v>85</v>
      </c>
      <c r="AY233" s="16" t="s">
        <v>156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6" t="s">
        <v>83</v>
      </c>
      <c r="BK233" s="192">
        <f>ROUND(I233*H233,2)</f>
        <v>0</v>
      </c>
      <c r="BL233" s="16" t="s">
        <v>163</v>
      </c>
      <c r="BM233" s="191" t="s">
        <v>933</v>
      </c>
    </row>
    <row r="234" spans="1:65" s="2" customFormat="1" ht="11.25">
      <c r="A234" s="34"/>
      <c r="B234" s="35"/>
      <c r="C234" s="36"/>
      <c r="D234" s="193" t="s">
        <v>165</v>
      </c>
      <c r="E234" s="36"/>
      <c r="F234" s="194" t="s">
        <v>932</v>
      </c>
      <c r="G234" s="36"/>
      <c r="H234" s="36"/>
      <c r="I234" s="195"/>
      <c r="J234" s="36"/>
      <c r="K234" s="36"/>
      <c r="L234" s="39"/>
      <c r="M234" s="196"/>
      <c r="N234" s="197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6" t="s">
        <v>165</v>
      </c>
      <c r="AU234" s="16" t="s">
        <v>85</v>
      </c>
    </row>
    <row r="235" spans="1:65" s="2" customFormat="1" ht="16.5" customHeight="1">
      <c r="A235" s="34"/>
      <c r="B235" s="35"/>
      <c r="C235" s="211" t="s">
        <v>403</v>
      </c>
      <c r="D235" s="211" t="s">
        <v>336</v>
      </c>
      <c r="E235" s="212" t="s">
        <v>934</v>
      </c>
      <c r="F235" s="213" t="s">
        <v>935</v>
      </c>
      <c r="G235" s="214" t="s">
        <v>417</v>
      </c>
      <c r="H235" s="215">
        <v>1</v>
      </c>
      <c r="I235" s="216"/>
      <c r="J235" s="217">
        <f>ROUND(I235*H235,2)</f>
        <v>0</v>
      </c>
      <c r="K235" s="213" t="s">
        <v>19</v>
      </c>
      <c r="L235" s="218"/>
      <c r="M235" s="219" t="s">
        <v>19</v>
      </c>
      <c r="N235" s="220" t="s">
        <v>47</v>
      </c>
      <c r="O235" s="64"/>
      <c r="P235" s="189">
        <f>O235*H235</f>
        <v>0</v>
      </c>
      <c r="Q235" s="189">
        <v>6.0000000000000001E-3</v>
      </c>
      <c r="R235" s="189">
        <f>Q235*H235</f>
        <v>6.0000000000000001E-3</v>
      </c>
      <c r="S235" s="189">
        <v>0</v>
      </c>
      <c r="T235" s="19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1" t="s">
        <v>214</v>
      </c>
      <c r="AT235" s="191" t="s">
        <v>336</v>
      </c>
      <c r="AU235" s="191" t="s">
        <v>85</v>
      </c>
      <c r="AY235" s="16" t="s">
        <v>156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6" t="s">
        <v>83</v>
      </c>
      <c r="BK235" s="192">
        <f>ROUND(I235*H235,2)</f>
        <v>0</v>
      </c>
      <c r="BL235" s="16" t="s">
        <v>163</v>
      </c>
      <c r="BM235" s="191" t="s">
        <v>936</v>
      </c>
    </row>
    <row r="236" spans="1:65" s="2" customFormat="1" ht="11.25">
      <c r="A236" s="34"/>
      <c r="B236" s="35"/>
      <c r="C236" s="36"/>
      <c r="D236" s="193" t="s">
        <v>165</v>
      </c>
      <c r="E236" s="36"/>
      <c r="F236" s="194" t="s">
        <v>935</v>
      </c>
      <c r="G236" s="36"/>
      <c r="H236" s="36"/>
      <c r="I236" s="195"/>
      <c r="J236" s="36"/>
      <c r="K236" s="36"/>
      <c r="L236" s="39"/>
      <c r="M236" s="196"/>
      <c r="N236" s="197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6" t="s">
        <v>165</v>
      </c>
      <c r="AU236" s="16" t="s">
        <v>85</v>
      </c>
    </row>
    <row r="237" spans="1:65" s="2" customFormat="1" ht="16.5" customHeight="1">
      <c r="A237" s="34"/>
      <c r="B237" s="35"/>
      <c r="C237" s="211" t="s">
        <v>414</v>
      </c>
      <c r="D237" s="211" t="s">
        <v>336</v>
      </c>
      <c r="E237" s="212" t="s">
        <v>937</v>
      </c>
      <c r="F237" s="213" t="s">
        <v>938</v>
      </c>
      <c r="G237" s="214" t="s">
        <v>417</v>
      </c>
      <c r="H237" s="215">
        <v>1</v>
      </c>
      <c r="I237" s="216"/>
      <c r="J237" s="217">
        <f>ROUND(I237*H237,2)</f>
        <v>0</v>
      </c>
      <c r="K237" s="213" t="s">
        <v>19</v>
      </c>
      <c r="L237" s="218"/>
      <c r="M237" s="219" t="s">
        <v>19</v>
      </c>
      <c r="N237" s="220" t="s">
        <v>47</v>
      </c>
      <c r="O237" s="64"/>
      <c r="P237" s="189">
        <f>O237*H237</f>
        <v>0</v>
      </c>
      <c r="Q237" s="189">
        <v>2.5999999999999998E-4</v>
      </c>
      <c r="R237" s="189">
        <f>Q237*H237</f>
        <v>2.5999999999999998E-4</v>
      </c>
      <c r="S237" s="189">
        <v>0</v>
      </c>
      <c r="T237" s="19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1" t="s">
        <v>214</v>
      </c>
      <c r="AT237" s="191" t="s">
        <v>336</v>
      </c>
      <c r="AU237" s="191" t="s">
        <v>85</v>
      </c>
      <c r="AY237" s="16" t="s">
        <v>156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6" t="s">
        <v>83</v>
      </c>
      <c r="BK237" s="192">
        <f>ROUND(I237*H237,2)</f>
        <v>0</v>
      </c>
      <c r="BL237" s="16" t="s">
        <v>163</v>
      </c>
      <c r="BM237" s="191" t="s">
        <v>939</v>
      </c>
    </row>
    <row r="238" spans="1:65" s="2" customFormat="1" ht="11.25">
      <c r="A238" s="34"/>
      <c r="B238" s="35"/>
      <c r="C238" s="36"/>
      <c r="D238" s="193" t="s">
        <v>165</v>
      </c>
      <c r="E238" s="36"/>
      <c r="F238" s="194" t="s">
        <v>938</v>
      </c>
      <c r="G238" s="36"/>
      <c r="H238" s="36"/>
      <c r="I238" s="195"/>
      <c r="J238" s="36"/>
      <c r="K238" s="36"/>
      <c r="L238" s="39"/>
      <c r="M238" s="196"/>
      <c r="N238" s="197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6" t="s">
        <v>165</v>
      </c>
      <c r="AU238" s="16" t="s">
        <v>85</v>
      </c>
    </row>
    <row r="239" spans="1:65" s="2" customFormat="1" ht="16.5" customHeight="1">
      <c r="A239" s="34"/>
      <c r="B239" s="35"/>
      <c r="C239" s="211" t="s">
        <v>421</v>
      </c>
      <c r="D239" s="211" t="s">
        <v>336</v>
      </c>
      <c r="E239" s="212" t="s">
        <v>940</v>
      </c>
      <c r="F239" s="213" t="s">
        <v>941</v>
      </c>
      <c r="G239" s="214" t="s">
        <v>417</v>
      </c>
      <c r="H239" s="215">
        <v>1</v>
      </c>
      <c r="I239" s="216"/>
      <c r="J239" s="217">
        <f>ROUND(I239*H239,2)</f>
        <v>0</v>
      </c>
      <c r="K239" s="213" t="s">
        <v>162</v>
      </c>
      <c r="L239" s="218"/>
      <c r="M239" s="219" t="s">
        <v>19</v>
      </c>
      <c r="N239" s="220" t="s">
        <v>47</v>
      </c>
      <c r="O239" s="64"/>
      <c r="P239" s="189">
        <f>O239*H239</f>
        <v>0</v>
      </c>
      <c r="Q239" s="189">
        <v>2.3000000000000001E-4</v>
      </c>
      <c r="R239" s="189">
        <f>Q239*H239</f>
        <v>2.3000000000000001E-4</v>
      </c>
      <c r="S239" s="189">
        <v>0</v>
      </c>
      <c r="T239" s="190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1" t="s">
        <v>214</v>
      </c>
      <c r="AT239" s="191" t="s">
        <v>336</v>
      </c>
      <c r="AU239" s="191" t="s">
        <v>85</v>
      </c>
      <c r="AY239" s="16" t="s">
        <v>156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6" t="s">
        <v>83</v>
      </c>
      <c r="BK239" s="192">
        <f>ROUND(I239*H239,2)</f>
        <v>0</v>
      </c>
      <c r="BL239" s="16" t="s">
        <v>163</v>
      </c>
      <c r="BM239" s="191" t="s">
        <v>942</v>
      </c>
    </row>
    <row r="240" spans="1:65" s="2" customFormat="1" ht="11.25">
      <c r="A240" s="34"/>
      <c r="B240" s="35"/>
      <c r="C240" s="36"/>
      <c r="D240" s="193" t="s">
        <v>165</v>
      </c>
      <c r="E240" s="36"/>
      <c r="F240" s="194" t="s">
        <v>941</v>
      </c>
      <c r="G240" s="36"/>
      <c r="H240" s="36"/>
      <c r="I240" s="195"/>
      <c r="J240" s="36"/>
      <c r="K240" s="36"/>
      <c r="L240" s="39"/>
      <c r="M240" s="196"/>
      <c r="N240" s="197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6" t="s">
        <v>165</v>
      </c>
      <c r="AU240" s="16" t="s">
        <v>85</v>
      </c>
    </row>
    <row r="241" spans="1:65" s="2" customFormat="1" ht="16.5" customHeight="1">
      <c r="A241" s="34"/>
      <c r="B241" s="35"/>
      <c r="C241" s="211" t="s">
        <v>428</v>
      </c>
      <c r="D241" s="211" t="s">
        <v>336</v>
      </c>
      <c r="E241" s="212" t="s">
        <v>943</v>
      </c>
      <c r="F241" s="213" t="s">
        <v>944</v>
      </c>
      <c r="G241" s="214" t="s">
        <v>417</v>
      </c>
      <c r="H241" s="215">
        <v>1</v>
      </c>
      <c r="I241" s="216"/>
      <c r="J241" s="217">
        <f>ROUND(I241*H241,2)</f>
        <v>0</v>
      </c>
      <c r="K241" s="213" t="s">
        <v>19</v>
      </c>
      <c r="L241" s="218"/>
      <c r="M241" s="219" t="s">
        <v>19</v>
      </c>
      <c r="N241" s="220" t="s">
        <v>47</v>
      </c>
      <c r="O241" s="64"/>
      <c r="P241" s="189">
        <f>O241*H241</f>
        <v>0</v>
      </c>
      <c r="Q241" s="189">
        <v>6.9999999999999999E-4</v>
      </c>
      <c r="R241" s="189">
        <f>Q241*H241</f>
        <v>6.9999999999999999E-4</v>
      </c>
      <c r="S241" s="189">
        <v>0</v>
      </c>
      <c r="T241" s="190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1" t="s">
        <v>214</v>
      </c>
      <c r="AT241" s="191" t="s">
        <v>336</v>
      </c>
      <c r="AU241" s="191" t="s">
        <v>85</v>
      </c>
      <c r="AY241" s="16" t="s">
        <v>156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6" t="s">
        <v>83</v>
      </c>
      <c r="BK241" s="192">
        <f>ROUND(I241*H241,2)</f>
        <v>0</v>
      </c>
      <c r="BL241" s="16" t="s">
        <v>163</v>
      </c>
      <c r="BM241" s="191" t="s">
        <v>945</v>
      </c>
    </row>
    <row r="242" spans="1:65" s="2" customFormat="1" ht="11.25">
      <c r="A242" s="34"/>
      <c r="B242" s="35"/>
      <c r="C242" s="36"/>
      <c r="D242" s="193" t="s">
        <v>165</v>
      </c>
      <c r="E242" s="36"/>
      <c r="F242" s="194" t="s">
        <v>944</v>
      </c>
      <c r="G242" s="36"/>
      <c r="H242" s="36"/>
      <c r="I242" s="195"/>
      <c r="J242" s="36"/>
      <c r="K242" s="36"/>
      <c r="L242" s="39"/>
      <c r="M242" s="196"/>
      <c r="N242" s="197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6" t="s">
        <v>165</v>
      </c>
      <c r="AU242" s="16" t="s">
        <v>85</v>
      </c>
    </row>
    <row r="243" spans="1:65" s="2" customFormat="1" ht="16.5" customHeight="1">
      <c r="A243" s="34"/>
      <c r="B243" s="35"/>
      <c r="C243" s="211" t="s">
        <v>435</v>
      </c>
      <c r="D243" s="211" t="s">
        <v>336</v>
      </c>
      <c r="E243" s="212" t="s">
        <v>946</v>
      </c>
      <c r="F243" s="213" t="s">
        <v>947</v>
      </c>
      <c r="G243" s="214" t="s">
        <v>417</v>
      </c>
      <c r="H243" s="215">
        <v>1</v>
      </c>
      <c r="I243" s="216"/>
      <c r="J243" s="217">
        <f>ROUND(I243*H243,2)</f>
        <v>0</v>
      </c>
      <c r="K243" s="213" t="s">
        <v>162</v>
      </c>
      <c r="L243" s="218"/>
      <c r="M243" s="219" t="s">
        <v>19</v>
      </c>
      <c r="N243" s="220" t="s">
        <v>47</v>
      </c>
      <c r="O243" s="64"/>
      <c r="P243" s="189">
        <f>O243*H243</f>
        <v>0</v>
      </c>
      <c r="Q243" s="189">
        <v>1.7000000000000001E-4</v>
      </c>
      <c r="R243" s="189">
        <f>Q243*H243</f>
        <v>1.7000000000000001E-4</v>
      </c>
      <c r="S243" s="189">
        <v>0</v>
      </c>
      <c r="T243" s="19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1" t="s">
        <v>214</v>
      </c>
      <c r="AT243" s="191" t="s">
        <v>336</v>
      </c>
      <c r="AU243" s="191" t="s">
        <v>85</v>
      </c>
      <c r="AY243" s="16" t="s">
        <v>156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6" t="s">
        <v>83</v>
      </c>
      <c r="BK243" s="192">
        <f>ROUND(I243*H243,2)</f>
        <v>0</v>
      </c>
      <c r="BL243" s="16" t="s">
        <v>163</v>
      </c>
      <c r="BM243" s="191" t="s">
        <v>948</v>
      </c>
    </row>
    <row r="244" spans="1:65" s="2" customFormat="1" ht="11.25">
      <c r="A244" s="34"/>
      <c r="B244" s="35"/>
      <c r="C244" s="36"/>
      <c r="D244" s="193" t="s">
        <v>165</v>
      </c>
      <c r="E244" s="36"/>
      <c r="F244" s="194" t="s">
        <v>947</v>
      </c>
      <c r="G244" s="36"/>
      <c r="H244" s="36"/>
      <c r="I244" s="195"/>
      <c r="J244" s="36"/>
      <c r="K244" s="36"/>
      <c r="L244" s="39"/>
      <c r="M244" s="196"/>
      <c r="N244" s="197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6" t="s">
        <v>165</v>
      </c>
      <c r="AU244" s="16" t="s">
        <v>85</v>
      </c>
    </row>
    <row r="245" spans="1:65" s="2" customFormat="1" ht="16.5" customHeight="1">
      <c r="A245" s="34"/>
      <c r="B245" s="35"/>
      <c r="C245" s="211" t="s">
        <v>442</v>
      </c>
      <c r="D245" s="211" t="s">
        <v>336</v>
      </c>
      <c r="E245" s="212" t="s">
        <v>949</v>
      </c>
      <c r="F245" s="213" t="s">
        <v>950</v>
      </c>
      <c r="G245" s="214" t="s">
        <v>417</v>
      </c>
      <c r="H245" s="215">
        <v>1</v>
      </c>
      <c r="I245" s="216"/>
      <c r="J245" s="217">
        <f>ROUND(I245*H245,2)</f>
        <v>0</v>
      </c>
      <c r="K245" s="213" t="s">
        <v>162</v>
      </c>
      <c r="L245" s="218"/>
      <c r="M245" s="219" t="s">
        <v>19</v>
      </c>
      <c r="N245" s="220" t="s">
        <v>47</v>
      </c>
      <c r="O245" s="64"/>
      <c r="P245" s="189">
        <f>O245*H245</f>
        <v>0</v>
      </c>
      <c r="Q245" s="189">
        <v>1E-4</v>
      </c>
      <c r="R245" s="189">
        <f>Q245*H245</f>
        <v>1E-4</v>
      </c>
      <c r="S245" s="189">
        <v>0</v>
      </c>
      <c r="T245" s="190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1" t="s">
        <v>214</v>
      </c>
      <c r="AT245" s="191" t="s">
        <v>336</v>
      </c>
      <c r="AU245" s="191" t="s">
        <v>85</v>
      </c>
      <c r="AY245" s="16" t="s">
        <v>156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6" t="s">
        <v>83</v>
      </c>
      <c r="BK245" s="192">
        <f>ROUND(I245*H245,2)</f>
        <v>0</v>
      </c>
      <c r="BL245" s="16" t="s">
        <v>163</v>
      </c>
      <c r="BM245" s="191" t="s">
        <v>951</v>
      </c>
    </row>
    <row r="246" spans="1:65" s="2" customFormat="1" ht="11.25">
      <c r="A246" s="34"/>
      <c r="B246" s="35"/>
      <c r="C246" s="36"/>
      <c r="D246" s="193" t="s">
        <v>165</v>
      </c>
      <c r="E246" s="36"/>
      <c r="F246" s="194" t="s">
        <v>950</v>
      </c>
      <c r="G246" s="36"/>
      <c r="H246" s="36"/>
      <c r="I246" s="195"/>
      <c r="J246" s="36"/>
      <c r="K246" s="36"/>
      <c r="L246" s="39"/>
      <c r="M246" s="196"/>
      <c r="N246" s="197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6" t="s">
        <v>165</v>
      </c>
      <c r="AU246" s="16" t="s">
        <v>85</v>
      </c>
    </row>
    <row r="247" spans="1:65" s="2" customFormat="1" ht="16.5" customHeight="1">
      <c r="A247" s="34"/>
      <c r="B247" s="35"/>
      <c r="C247" s="211" t="s">
        <v>450</v>
      </c>
      <c r="D247" s="211" t="s">
        <v>336</v>
      </c>
      <c r="E247" s="212" t="s">
        <v>952</v>
      </c>
      <c r="F247" s="213" t="s">
        <v>953</v>
      </c>
      <c r="G247" s="214" t="s">
        <v>417</v>
      </c>
      <c r="H247" s="215">
        <v>1</v>
      </c>
      <c r="I247" s="216"/>
      <c r="J247" s="217">
        <f>ROUND(I247*H247,2)</f>
        <v>0</v>
      </c>
      <c r="K247" s="213" t="s">
        <v>19</v>
      </c>
      <c r="L247" s="218"/>
      <c r="M247" s="219" t="s">
        <v>19</v>
      </c>
      <c r="N247" s="220" t="s">
        <v>47</v>
      </c>
      <c r="O247" s="64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1" t="s">
        <v>214</v>
      </c>
      <c r="AT247" s="191" t="s">
        <v>336</v>
      </c>
      <c r="AU247" s="191" t="s">
        <v>85</v>
      </c>
      <c r="AY247" s="16" t="s">
        <v>156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6" t="s">
        <v>83</v>
      </c>
      <c r="BK247" s="192">
        <f>ROUND(I247*H247,2)</f>
        <v>0</v>
      </c>
      <c r="BL247" s="16" t="s">
        <v>163</v>
      </c>
      <c r="BM247" s="191" t="s">
        <v>954</v>
      </c>
    </row>
    <row r="248" spans="1:65" s="2" customFormat="1" ht="11.25">
      <c r="A248" s="34"/>
      <c r="B248" s="35"/>
      <c r="C248" s="36"/>
      <c r="D248" s="193" t="s">
        <v>165</v>
      </c>
      <c r="E248" s="36"/>
      <c r="F248" s="194" t="s">
        <v>953</v>
      </c>
      <c r="G248" s="36"/>
      <c r="H248" s="36"/>
      <c r="I248" s="195"/>
      <c r="J248" s="36"/>
      <c r="K248" s="36"/>
      <c r="L248" s="39"/>
      <c r="M248" s="196"/>
      <c r="N248" s="197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6" t="s">
        <v>165</v>
      </c>
      <c r="AU248" s="16" t="s">
        <v>85</v>
      </c>
    </row>
    <row r="249" spans="1:65" s="2" customFormat="1" ht="16.5" customHeight="1">
      <c r="A249" s="34"/>
      <c r="B249" s="35"/>
      <c r="C249" s="180" t="s">
        <v>457</v>
      </c>
      <c r="D249" s="180" t="s">
        <v>158</v>
      </c>
      <c r="E249" s="181" t="s">
        <v>955</v>
      </c>
      <c r="F249" s="182" t="s">
        <v>956</v>
      </c>
      <c r="G249" s="183" t="s">
        <v>417</v>
      </c>
      <c r="H249" s="184">
        <v>2</v>
      </c>
      <c r="I249" s="185"/>
      <c r="J249" s="186">
        <f>ROUND(I249*H249,2)</f>
        <v>0</v>
      </c>
      <c r="K249" s="182" t="s">
        <v>162</v>
      </c>
      <c r="L249" s="39"/>
      <c r="M249" s="187" t="s">
        <v>19</v>
      </c>
      <c r="N249" s="188" t="s">
        <v>47</v>
      </c>
      <c r="O249" s="64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1" t="s">
        <v>163</v>
      </c>
      <c r="AT249" s="191" t="s">
        <v>158</v>
      </c>
      <c r="AU249" s="191" t="s">
        <v>85</v>
      </c>
      <c r="AY249" s="16" t="s">
        <v>156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6" t="s">
        <v>83</v>
      </c>
      <c r="BK249" s="192">
        <f>ROUND(I249*H249,2)</f>
        <v>0</v>
      </c>
      <c r="BL249" s="16" t="s">
        <v>163</v>
      </c>
      <c r="BM249" s="191" t="s">
        <v>957</v>
      </c>
    </row>
    <row r="250" spans="1:65" s="2" customFormat="1" ht="11.25">
      <c r="A250" s="34"/>
      <c r="B250" s="35"/>
      <c r="C250" s="36"/>
      <c r="D250" s="193" t="s">
        <v>165</v>
      </c>
      <c r="E250" s="36"/>
      <c r="F250" s="194" t="s">
        <v>958</v>
      </c>
      <c r="G250" s="36"/>
      <c r="H250" s="36"/>
      <c r="I250" s="195"/>
      <c r="J250" s="36"/>
      <c r="K250" s="36"/>
      <c r="L250" s="39"/>
      <c r="M250" s="196"/>
      <c r="N250" s="197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6" t="s">
        <v>165</v>
      </c>
      <c r="AU250" s="16" t="s">
        <v>85</v>
      </c>
    </row>
    <row r="251" spans="1:65" s="2" customFormat="1" ht="11.25">
      <c r="A251" s="34"/>
      <c r="B251" s="35"/>
      <c r="C251" s="36"/>
      <c r="D251" s="198" t="s">
        <v>167</v>
      </c>
      <c r="E251" s="36"/>
      <c r="F251" s="199" t="s">
        <v>959</v>
      </c>
      <c r="G251" s="36"/>
      <c r="H251" s="36"/>
      <c r="I251" s="195"/>
      <c r="J251" s="36"/>
      <c r="K251" s="36"/>
      <c r="L251" s="39"/>
      <c r="M251" s="196"/>
      <c r="N251" s="197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6" t="s">
        <v>167</v>
      </c>
      <c r="AU251" s="16" t="s">
        <v>85</v>
      </c>
    </row>
    <row r="252" spans="1:65" s="13" customFormat="1" ht="11.25">
      <c r="B252" s="200"/>
      <c r="C252" s="201"/>
      <c r="D252" s="193" t="s">
        <v>169</v>
      </c>
      <c r="E252" s="202" t="s">
        <v>19</v>
      </c>
      <c r="F252" s="203" t="s">
        <v>960</v>
      </c>
      <c r="G252" s="201"/>
      <c r="H252" s="204">
        <v>2</v>
      </c>
      <c r="I252" s="205"/>
      <c r="J252" s="201"/>
      <c r="K252" s="201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169</v>
      </c>
      <c r="AU252" s="210" t="s">
        <v>85</v>
      </c>
      <c r="AV252" s="13" t="s">
        <v>85</v>
      </c>
      <c r="AW252" s="13" t="s">
        <v>38</v>
      </c>
      <c r="AX252" s="13" t="s">
        <v>83</v>
      </c>
      <c r="AY252" s="210" t="s">
        <v>156</v>
      </c>
    </row>
    <row r="253" spans="1:65" s="2" customFormat="1" ht="16.5" customHeight="1">
      <c r="A253" s="34"/>
      <c r="B253" s="35"/>
      <c r="C253" s="211" t="s">
        <v>464</v>
      </c>
      <c r="D253" s="211" t="s">
        <v>336</v>
      </c>
      <c r="E253" s="212" t="s">
        <v>961</v>
      </c>
      <c r="F253" s="213" t="s">
        <v>962</v>
      </c>
      <c r="G253" s="214" t="s">
        <v>417</v>
      </c>
      <c r="H253" s="215">
        <v>2</v>
      </c>
      <c r="I253" s="216"/>
      <c r="J253" s="217">
        <f>ROUND(I253*H253,2)</f>
        <v>0</v>
      </c>
      <c r="K253" s="213" t="s">
        <v>162</v>
      </c>
      <c r="L253" s="218"/>
      <c r="M253" s="219" t="s">
        <v>19</v>
      </c>
      <c r="N253" s="220" t="s">
        <v>47</v>
      </c>
      <c r="O253" s="64"/>
      <c r="P253" s="189">
        <f>O253*H253</f>
        <v>0</v>
      </c>
      <c r="Q253" s="189">
        <v>5.5999999999999995E-4</v>
      </c>
      <c r="R253" s="189">
        <f>Q253*H253</f>
        <v>1.1199999999999999E-3</v>
      </c>
      <c r="S253" s="189">
        <v>0</v>
      </c>
      <c r="T253" s="190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1" t="s">
        <v>214</v>
      </c>
      <c r="AT253" s="191" t="s">
        <v>336</v>
      </c>
      <c r="AU253" s="191" t="s">
        <v>85</v>
      </c>
      <c r="AY253" s="16" t="s">
        <v>156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6" t="s">
        <v>83</v>
      </c>
      <c r="BK253" s="192">
        <f>ROUND(I253*H253,2)</f>
        <v>0</v>
      </c>
      <c r="BL253" s="16" t="s">
        <v>163</v>
      </c>
      <c r="BM253" s="191" t="s">
        <v>963</v>
      </c>
    </row>
    <row r="254" spans="1:65" s="2" customFormat="1" ht="11.25">
      <c r="A254" s="34"/>
      <c r="B254" s="35"/>
      <c r="C254" s="36"/>
      <c r="D254" s="193" t="s">
        <v>165</v>
      </c>
      <c r="E254" s="36"/>
      <c r="F254" s="194" t="s">
        <v>962</v>
      </c>
      <c r="G254" s="36"/>
      <c r="H254" s="36"/>
      <c r="I254" s="195"/>
      <c r="J254" s="36"/>
      <c r="K254" s="36"/>
      <c r="L254" s="39"/>
      <c r="M254" s="196"/>
      <c r="N254" s="197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6" t="s">
        <v>165</v>
      </c>
      <c r="AU254" s="16" t="s">
        <v>85</v>
      </c>
    </row>
    <row r="255" spans="1:65" s="2" customFormat="1" ht="16.5" customHeight="1">
      <c r="A255" s="34"/>
      <c r="B255" s="35"/>
      <c r="C255" s="180" t="s">
        <v>471</v>
      </c>
      <c r="D255" s="180" t="s">
        <v>158</v>
      </c>
      <c r="E255" s="181" t="s">
        <v>964</v>
      </c>
      <c r="F255" s="182" t="s">
        <v>965</v>
      </c>
      <c r="G255" s="183" t="s">
        <v>417</v>
      </c>
      <c r="H255" s="184">
        <v>2</v>
      </c>
      <c r="I255" s="185"/>
      <c r="J255" s="186">
        <f>ROUND(I255*H255,2)</f>
        <v>0</v>
      </c>
      <c r="K255" s="182" t="s">
        <v>162</v>
      </c>
      <c r="L255" s="39"/>
      <c r="M255" s="187" t="s">
        <v>19</v>
      </c>
      <c r="N255" s="188" t="s">
        <v>47</v>
      </c>
      <c r="O255" s="64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1" t="s">
        <v>163</v>
      </c>
      <c r="AT255" s="191" t="s">
        <v>158</v>
      </c>
      <c r="AU255" s="191" t="s">
        <v>85</v>
      </c>
      <c r="AY255" s="16" t="s">
        <v>156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6" t="s">
        <v>83</v>
      </c>
      <c r="BK255" s="192">
        <f>ROUND(I255*H255,2)</f>
        <v>0</v>
      </c>
      <c r="BL255" s="16" t="s">
        <v>163</v>
      </c>
      <c r="BM255" s="191" t="s">
        <v>966</v>
      </c>
    </row>
    <row r="256" spans="1:65" s="2" customFormat="1" ht="11.25">
      <c r="A256" s="34"/>
      <c r="B256" s="35"/>
      <c r="C256" s="36"/>
      <c r="D256" s="193" t="s">
        <v>165</v>
      </c>
      <c r="E256" s="36"/>
      <c r="F256" s="194" t="s">
        <v>967</v>
      </c>
      <c r="G256" s="36"/>
      <c r="H256" s="36"/>
      <c r="I256" s="195"/>
      <c r="J256" s="36"/>
      <c r="K256" s="36"/>
      <c r="L256" s="39"/>
      <c r="M256" s="196"/>
      <c r="N256" s="197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6" t="s">
        <v>165</v>
      </c>
      <c r="AU256" s="16" t="s">
        <v>85</v>
      </c>
    </row>
    <row r="257" spans="1:65" s="2" customFormat="1" ht="11.25">
      <c r="A257" s="34"/>
      <c r="B257" s="35"/>
      <c r="C257" s="36"/>
      <c r="D257" s="198" t="s">
        <v>167</v>
      </c>
      <c r="E257" s="36"/>
      <c r="F257" s="199" t="s">
        <v>968</v>
      </c>
      <c r="G257" s="36"/>
      <c r="H257" s="36"/>
      <c r="I257" s="195"/>
      <c r="J257" s="36"/>
      <c r="K257" s="36"/>
      <c r="L257" s="39"/>
      <c r="M257" s="196"/>
      <c r="N257" s="197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6" t="s">
        <v>167</v>
      </c>
      <c r="AU257" s="16" t="s">
        <v>85</v>
      </c>
    </row>
    <row r="258" spans="1:65" s="13" customFormat="1" ht="11.25">
      <c r="B258" s="200"/>
      <c r="C258" s="201"/>
      <c r="D258" s="193" t="s">
        <v>169</v>
      </c>
      <c r="E258" s="202" t="s">
        <v>19</v>
      </c>
      <c r="F258" s="203" t="s">
        <v>969</v>
      </c>
      <c r="G258" s="201"/>
      <c r="H258" s="204">
        <v>1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169</v>
      </c>
      <c r="AU258" s="210" t="s">
        <v>85</v>
      </c>
      <c r="AV258" s="13" t="s">
        <v>85</v>
      </c>
      <c r="AW258" s="13" t="s">
        <v>38</v>
      </c>
      <c r="AX258" s="13" t="s">
        <v>76</v>
      </c>
      <c r="AY258" s="210" t="s">
        <v>156</v>
      </c>
    </row>
    <row r="259" spans="1:65" s="13" customFormat="1" ht="11.25">
      <c r="B259" s="200"/>
      <c r="C259" s="201"/>
      <c r="D259" s="193" t="s">
        <v>169</v>
      </c>
      <c r="E259" s="202" t="s">
        <v>19</v>
      </c>
      <c r="F259" s="203" t="s">
        <v>970</v>
      </c>
      <c r="G259" s="201"/>
      <c r="H259" s="204">
        <v>1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169</v>
      </c>
      <c r="AU259" s="210" t="s">
        <v>85</v>
      </c>
      <c r="AV259" s="13" t="s">
        <v>85</v>
      </c>
      <c r="AW259" s="13" t="s">
        <v>38</v>
      </c>
      <c r="AX259" s="13" t="s">
        <v>76</v>
      </c>
      <c r="AY259" s="210" t="s">
        <v>156</v>
      </c>
    </row>
    <row r="260" spans="1:65" s="2" customFormat="1" ht="16.5" customHeight="1">
      <c r="A260" s="34"/>
      <c r="B260" s="35"/>
      <c r="C260" s="211" t="s">
        <v>479</v>
      </c>
      <c r="D260" s="211" t="s">
        <v>336</v>
      </c>
      <c r="E260" s="212" t="s">
        <v>971</v>
      </c>
      <c r="F260" s="213" t="s">
        <v>972</v>
      </c>
      <c r="G260" s="214" t="s">
        <v>417</v>
      </c>
      <c r="H260" s="215">
        <v>1</v>
      </c>
      <c r="I260" s="216"/>
      <c r="J260" s="217">
        <f>ROUND(I260*H260,2)</f>
        <v>0</v>
      </c>
      <c r="K260" s="213" t="s">
        <v>19</v>
      </c>
      <c r="L260" s="218"/>
      <c r="M260" s="219" t="s">
        <v>19</v>
      </c>
      <c r="N260" s="220" t="s">
        <v>47</v>
      </c>
      <c r="O260" s="64"/>
      <c r="P260" s="189">
        <f>O260*H260</f>
        <v>0</v>
      </c>
      <c r="Q260" s="189">
        <v>8.0000000000000007E-5</v>
      </c>
      <c r="R260" s="189">
        <f>Q260*H260</f>
        <v>8.0000000000000007E-5</v>
      </c>
      <c r="S260" s="189">
        <v>0</v>
      </c>
      <c r="T260" s="190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1" t="s">
        <v>214</v>
      </c>
      <c r="AT260" s="191" t="s">
        <v>336</v>
      </c>
      <c r="AU260" s="191" t="s">
        <v>85</v>
      </c>
      <c r="AY260" s="16" t="s">
        <v>156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6" t="s">
        <v>83</v>
      </c>
      <c r="BK260" s="192">
        <f>ROUND(I260*H260,2)</f>
        <v>0</v>
      </c>
      <c r="BL260" s="16" t="s">
        <v>163</v>
      </c>
      <c r="BM260" s="191" t="s">
        <v>973</v>
      </c>
    </row>
    <row r="261" spans="1:65" s="2" customFormat="1" ht="11.25">
      <c r="A261" s="34"/>
      <c r="B261" s="35"/>
      <c r="C261" s="36"/>
      <c r="D261" s="193" t="s">
        <v>165</v>
      </c>
      <c r="E261" s="36"/>
      <c r="F261" s="194" t="s">
        <v>972</v>
      </c>
      <c r="G261" s="36"/>
      <c r="H261" s="36"/>
      <c r="I261" s="195"/>
      <c r="J261" s="36"/>
      <c r="K261" s="36"/>
      <c r="L261" s="39"/>
      <c r="M261" s="196"/>
      <c r="N261" s="197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6" t="s">
        <v>165</v>
      </c>
      <c r="AU261" s="16" t="s">
        <v>85</v>
      </c>
    </row>
    <row r="262" spans="1:65" s="2" customFormat="1" ht="16.5" customHeight="1">
      <c r="A262" s="34"/>
      <c r="B262" s="35"/>
      <c r="C262" s="211" t="s">
        <v>485</v>
      </c>
      <c r="D262" s="211" t="s">
        <v>336</v>
      </c>
      <c r="E262" s="212" t="s">
        <v>974</v>
      </c>
      <c r="F262" s="213" t="s">
        <v>975</v>
      </c>
      <c r="G262" s="214" t="s">
        <v>417</v>
      </c>
      <c r="H262" s="215">
        <v>1</v>
      </c>
      <c r="I262" s="216"/>
      <c r="J262" s="217">
        <f>ROUND(I262*H262,2)</f>
        <v>0</v>
      </c>
      <c r="K262" s="213" t="s">
        <v>162</v>
      </c>
      <c r="L262" s="218"/>
      <c r="M262" s="219" t="s">
        <v>19</v>
      </c>
      <c r="N262" s="220" t="s">
        <v>47</v>
      </c>
      <c r="O262" s="64"/>
      <c r="P262" s="189">
        <f>O262*H262</f>
        <v>0</v>
      </c>
      <c r="Q262" s="189">
        <v>2.5000000000000001E-4</v>
      </c>
      <c r="R262" s="189">
        <f>Q262*H262</f>
        <v>2.5000000000000001E-4</v>
      </c>
      <c r="S262" s="189">
        <v>0</v>
      </c>
      <c r="T262" s="190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1" t="s">
        <v>214</v>
      </c>
      <c r="AT262" s="191" t="s">
        <v>336</v>
      </c>
      <c r="AU262" s="191" t="s">
        <v>85</v>
      </c>
      <c r="AY262" s="16" t="s">
        <v>156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6" t="s">
        <v>83</v>
      </c>
      <c r="BK262" s="192">
        <f>ROUND(I262*H262,2)</f>
        <v>0</v>
      </c>
      <c r="BL262" s="16" t="s">
        <v>163</v>
      </c>
      <c r="BM262" s="191" t="s">
        <v>976</v>
      </c>
    </row>
    <row r="263" spans="1:65" s="2" customFormat="1" ht="11.25">
      <c r="A263" s="34"/>
      <c r="B263" s="35"/>
      <c r="C263" s="36"/>
      <c r="D263" s="193" t="s">
        <v>165</v>
      </c>
      <c r="E263" s="36"/>
      <c r="F263" s="194" t="s">
        <v>975</v>
      </c>
      <c r="G263" s="36"/>
      <c r="H263" s="36"/>
      <c r="I263" s="195"/>
      <c r="J263" s="36"/>
      <c r="K263" s="36"/>
      <c r="L263" s="39"/>
      <c r="M263" s="196"/>
      <c r="N263" s="197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6" t="s">
        <v>165</v>
      </c>
      <c r="AU263" s="16" t="s">
        <v>85</v>
      </c>
    </row>
    <row r="264" spans="1:65" s="2" customFormat="1" ht="16.5" customHeight="1">
      <c r="A264" s="34"/>
      <c r="B264" s="35"/>
      <c r="C264" s="180" t="s">
        <v>491</v>
      </c>
      <c r="D264" s="180" t="s">
        <v>158</v>
      </c>
      <c r="E264" s="181" t="s">
        <v>977</v>
      </c>
      <c r="F264" s="182" t="s">
        <v>978</v>
      </c>
      <c r="G264" s="183" t="s">
        <v>417</v>
      </c>
      <c r="H264" s="184">
        <v>1</v>
      </c>
      <c r="I264" s="185"/>
      <c r="J264" s="186">
        <f>ROUND(I264*H264,2)</f>
        <v>0</v>
      </c>
      <c r="K264" s="182" t="s">
        <v>162</v>
      </c>
      <c r="L264" s="39"/>
      <c r="M264" s="187" t="s">
        <v>19</v>
      </c>
      <c r="N264" s="188" t="s">
        <v>47</v>
      </c>
      <c r="O264" s="64"/>
      <c r="P264" s="189">
        <f>O264*H264</f>
        <v>0</v>
      </c>
      <c r="Q264" s="189">
        <v>3.4000000000000002E-4</v>
      </c>
      <c r="R264" s="189">
        <f>Q264*H264</f>
        <v>3.4000000000000002E-4</v>
      </c>
      <c r="S264" s="189">
        <v>0</v>
      </c>
      <c r="T264" s="19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1" t="s">
        <v>271</v>
      </c>
      <c r="AT264" s="191" t="s">
        <v>158</v>
      </c>
      <c r="AU264" s="191" t="s">
        <v>85</v>
      </c>
      <c r="AY264" s="16" t="s">
        <v>156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6" t="s">
        <v>83</v>
      </c>
      <c r="BK264" s="192">
        <f>ROUND(I264*H264,2)</f>
        <v>0</v>
      </c>
      <c r="BL264" s="16" t="s">
        <v>271</v>
      </c>
      <c r="BM264" s="191" t="s">
        <v>979</v>
      </c>
    </row>
    <row r="265" spans="1:65" s="2" customFormat="1" ht="11.25">
      <c r="A265" s="34"/>
      <c r="B265" s="35"/>
      <c r="C265" s="36"/>
      <c r="D265" s="193" t="s">
        <v>165</v>
      </c>
      <c r="E265" s="36"/>
      <c r="F265" s="194" t="s">
        <v>980</v>
      </c>
      <c r="G265" s="36"/>
      <c r="H265" s="36"/>
      <c r="I265" s="195"/>
      <c r="J265" s="36"/>
      <c r="K265" s="36"/>
      <c r="L265" s="39"/>
      <c r="M265" s="196"/>
      <c r="N265" s="197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6" t="s">
        <v>165</v>
      </c>
      <c r="AU265" s="16" t="s">
        <v>85</v>
      </c>
    </row>
    <row r="266" spans="1:65" s="2" customFormat="1" ht="11.25">
      <c r="A266" s="34"/>
      <c r="B266" s="35"/>
      <c r="C266" s="36"/>
      <c r="D266" s="198" t="s">
        <v>167</v>
      </c>
      <c r="E266" s="36"/>
      <c r="F266" s="199" t="s">
        <v>981</v>
      </c>
      <c r="G266" s="36"/>
      <c r="H266" s="36"/>
      <c r="I266" s="195"/>
      <c r="J266" s="36"/>
      <c r="K266" s="36"/>
      <c r="L266" s="39"/>
      <c r="M266" s="196"/>
      <c r="N266" s="197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6" t="s">
        <v>167</v>
      </c>
      <c r="AU266" s="16" t="s">
        <v>85</v>
      </c>
    </row>
    <row r="267" spans="1:65" s="13" customFormat="1" ht="11.25">
      <c r="B267" s="200"/>
      <c r="C267" s="201"/>
      <c r="D267" s="193" t="s">
        <v>169</v>
      </c>
      <c r="E267" s="202" t="s">
        <v>19</v>
      </c>
      <c r="F267" s="203" t="s">
        <v>982</v>
      </c>
      <c r="G267" s="201"/>
      <c r="H267" s="204">
        <v>1</v>
      </c>
      <c r="I267" s="205"/>
      <c r="J267" s="201"/>
      <c r="K267" s="201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169</v>
      </c>
      <c r="AU267" s="210" t="s">
        <v>85</v>
      </c>
      <c r="AV267" s="13" t="s">
        <v>85</v>
      </c>
      <c r="AW267" s="13" t="s">
        <v>38</v>
      </c>
      <c r="AX267" s="13" t="s">
        <v>83</v>
      </c>
      <c r="AY267" s="210" t="s">
        <v>156</v>
      </c>
    </row>
    <row r="268" spans="1:65" s="2" customFormat="1" ht="16.5" customHeight="1">
      <c r="A268" s="34"/>
      <c r="B268" s="35"/>
      <c r="C268" s="211" t="s">
        <v>498</v>
      </c>
      <c r="D268" s="211" t="s">
        <v>336</v>
      </c>
      <c r="E268" s="212" t="s">
        <v>983</v>
      </c>
      <c r="F268" s="213" t="s">
        <v>984</v>
      </c>
      <c r="G268" s="214" t="s">
        <v>417</v>
      </c>
      <c r="H268" s="215">
        <v>1</v>
      </c>
      <c r="I268" s="216"/>
      <c r="J268" s="217">
        <f>ROUND(I268*H268,2)</f>
        <v>0</v>
      </c>
      <c r="K268" s="213" t="s">
        <v>19</v>
      </c>
      <c r="L268" s="218"/>
      <c r="M268" s="219" t="s">
        <v>19</v>
      </c>
      <c r="N268" s="220" t="s">
        <v>47</v>
      </c>
      <c r="O268" s="64"/>
      <c r="P268" s="189">
        <f>O268*H268</f>
        <v>0</v>
      </c>
      <c r="Q268" s="189">
        <v>1.1999999999999999E-3</v>
      </c>
      <c r="R268" s="189">
        <f>Q268*H268</f>
        <v>1.1999999999999999E-3</v>
      </c>
      <c r="S268" s="189">
        <v>0</v>
      </c>
      <c r="T268" s="19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1" t="s">
        <v>381</v>
      </c>
      <c r="AT268" s="191" t="s">
        <v>336</v>
      </c>
      <c r="AU268" s="191" t="s">
        <v>85</v>
      </c>
      <c r="AY268" s="16" t="s">
        <v>156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6" t="s">
        <v>83</v>
      </c>
      <c r="BK268" s="192">
        <f>ROUND(I268*H268,2)</f>
        <v>0</v>
      </c>
      <c r="BL268" s="16" t="s">
        <v>271</v>
      </c>
      <c r="BM268" s="191" t="s">
        <v>985</v>
      </c>
    </row>
    <row r="269" spans="1:65" s="2" customFormat="1" ht="11.25">
      <c r="A269" s="34"/>
      <c r="B269" s="35"/>
      <c r="C269" s="36"/>
      <c r="D269" s="193" t="s">
        <v>165</v>
      </c>
      <c r="E269" s="36"/>
      <c r="F269" s="194" t="s">
        <v>984</v>
      </c>
      <c r="G269" s="36"/>
      <c r="H269" s="36"/>
      <c r="I269" s="195"/>
      <c r="J269" s="36"/>
      <c r="K269" s="36"/>
      <c r="L269" s="39"/>
      <c r="M269" s="196"/>
      <c r="N269" s="197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6" t="s">
        <v>165</v>
      </c>
      <c r="AU269" s="16" t="s">
        <v>85</v>
      </c>
    </row>
    <row r="270" spans="1:65" s="2" customFormat="1" ht="16.5" customHeight="1">
      <c r="A270" s="34"/>
      <c r="B270" s="35"/>
      <c r="C270" s="180" t="s">
        <v>502</v>
      </c>
      <c r="D270" s="180" t="s">
        <v>158</v>
      </c>
      <c r="E270" s="181" t="s">
        <v>986</v>
      </c>
      <c r="F270" s="182" t="s">
        <v>987</v>
      </c>
      <c r="G270" s="183" t="s">
        <v>417</v>
      </c>
      <c r="H270" s="184">
        <v>1</v>
      </c>
      <c r="I270" s="185"/>
      <c r="J270" s="186">
        <f>ROUND(I270*H270,2)</f>
        <v>0</v>
      </c>
      <c r="K270" s="182" t="s">
        <v>19</v>
      </c>
      <c r="L270" s="39"/>
      <c r="M270" s="187" t="s">
        <v>19</v>
      </c>
      <c r="N270" s="188" t="s">
        <v>47</v>
      </c>
      <c r="O270" s="64"/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1" t="s">
        <v>163</v>
      </c>
      <c r="AT270" s="191" t="s">
        <v>158</v>
      </c>
      <c r="AU270" s="191" t="s">
        <v>85</v>
      </c>
      <c r="AY270" s="16" t="s">
        <v>156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6" t="s">
        <v>83</v>
      </c>
      <c r="BK270" s="192">
        <f>ROUND(I270*H270,2)</f>
        <v>0</v>
      </c>
      <c r="BL270" s="16" t="s">
        <v>163</v>
      </c>
      <c r="BM270" s="191" t="s">
        <v>988</v>
      </c>
    </row>
    <row r="271" spans="1:65" s="2" customFormat="1" ht="11.25">
      <c r="A271" s="34"/>
      <c r="B271" s="35"/>
      <c r="C271" s="36"/>
      <c r="D271" s="193" t="s">
        <v>165</v>
      </c>
      <c r="E271" s="36"/>
      <c r="F271" s="194" t="s">
        <v>987</v>
      </c>
      <c r="G271" s="36"/>
      <c r="H271" s="36"/>
      <c r="I271" s="195"/>
      <c r="J271" s="36"/>
      <c r="K271" s="36"/>
      <c r="L271" s="39"/>
      <c r="M271" s="196"/>
      <c r="N271" s="197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6" t="s">
        <v>165</v>
      </c>
      <c r="AU271" s="16" t="s">
        <v>85</v>
      </c>
    </row>
    <row r="272" spans="1:65" s="2" customFormat="1" ht="19.5">
      <c r="A272" s="34"/>
      <c r="B272" s="35"/>
      <c r="C272" s="36"/>
      <c r="D272" s="193" t="s">
        <v>387</v>
      </c>
      <c r="E272" s="36"/>
      <c r="F272" s="221" t="s">
        <v>989</v>
      </c>
      <c r="G272" s="36"/>
      <c r="H272" s="36"/>
      <c r="I272" s="195"/>
      <c r="J272" s="36"/>
      <c r="K272" s="36"/>
      <c r="L272" s="39"/>
      <c r="M272" s="196"/>
      <c r="N272" s="197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6" t="s">
        <v>387</v>
      </c>
      <c r="AU272" s="16" t="s">
        <v>85</v>
      </c>
    </row>
    <row r="273" spans="1:65" s="13" customFormat="1" ht="11.25">
      <c r="B273" s="200"/>
      <c r="C273" s="201"/>
      <c r="D273" s="193" t="s">
        <v>169</v>
      </c>
      <c r="E273" s="202" t="s">
        <v>19</v>
      </c>
      <c r="F273" s="203" t="s">
        <v>990</v>
      </c>
      <c r="G273" s="201"/>
      <c r="H273" s="204">
        <v>1</v>
      </c>
      <c r="I273" s="205"/>
      <c r="J273" s="201"/>
      <c r="K273" s="201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169</v>
      </c>
      <c r="AU273" s="210" t="s">
        <v>85</v>
      </c>
      <c r="AV273" s="13" t="s">
        <v>85</v>
      </c>
      <c r="AW273" s="13" t="s">
        <v>38</v>
      </c>
      <c r="AX273" s="13" t="s">
        <v>83</v>
      </c>
      <c r="AY273" s="210" t="s">
        <v>156</v>
      </c>
    </row>
    <row r="274" spans="1:65" s="2" customFormat="1" ht="16.5" customHeight="1">
      <c r="A274" s="34"/>
      <c r="B274" s="35"/>
      <c r="C274" s="180" t="s">
        <v>509</v>
      </c>
      <c r="D274" s="180" t="s">
        <v>158</v>
      </c>
      <c r="E274" s="181" t="s">
        <v>991</v>
      </c>
      <c r="F274" s="182" t="s">
        <v>992</v>
      </c>
      <c r="G274" s="183" t="s">
        <v>993</v>
      </c>
      <c r="H274" s="184">
        <v>1</v>
      </c>
      <c r="I274" s="185"/>
      <c r="J274" s="186">
        <f>ROUND(I274*H274,2)</f>
        <v>0</v>
      </c>
      <c r="K274" s="182" t="s">
        <v>19</v>
      </c>
      <c r="L274" s="39"/>
      <c r="M274" s="187" t="s">
        <v>19</v>
      </c>
      <c r="N274" s="188" t="s">
        <v>47</v>
      </c>
      <c r="O274" s="64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1" t="s">
        <v>163</v>
      </c>
      <c r="AT274" s="191" t="s">
        <v>158</v>
      </c>
      <c r="AU274" s="191" t="s">
        <v>85</v>
      </c>
      <c r="AY274" s="16" t="s">
        <v>156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6" t="s">
        <v>83</v>
      </c>
      <c r="BK274" s="192">
        <f>ROUND(I274*H274,2)</f>
        <v>0</v>
      </c>
      <c r="BL274" s="16" t="s">
        <v>163</v>
      </c>
      <c r="BM274" s="191" t="s">
        <v>994</v>
      </c>
    </row>
    <row r="275" spans="1:65" s="2" customFormat="1" ht="11.25">
      <c r="A275" s="34"/>
      <c r="B275" s="35"/>
      <c r="C275" s="36"/>
      <c r="D275" s="193" t="s">
        <v>165</v>
      </c>
      <c r="E275" s="36"/>
      <c r="F275" s="194" t="s">
        <v>992</v>
      </c>
      <c r="G275" s="36"/>
      <c r="H275" s="36"/>
      <c r="I275" s="195"/>
      <c r="J275" s="36"/>
      <c r="K275" s="36"/>
      <c r="L275" s="39"/>
      <c r="M275" s="196"/>
      <c r="N275" s="197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6" t="s">
        <v>165</v>
      </c>
      <c r="AU275" s="16" t="s">
        <v>85</v>
      </c>
    </row>
    <row r="276" spans="1:65" s="13" customFormat="1" ht="11.25">
      <c r="B276" s="200"/>
      <c r="C276" s="201"/>
      <c r="D276" s="193" t="s">
        <v>169</v>
      </c>
      <c r="E276" s="202" t="s">
        <v>19</v>
      </c>
      <c r="F276" s="203" t="s">
        <v>982</v>
      </c>
      <c r="G276" s="201"/>
      <c r="H276" s="204">
        <v>1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169</v>
      </c>
      <c r="AU276" s="210" t="s">
        <v>85</v>
      </c>
      <c r="AV276" s="13" t="s">
        <v>85</v>
      </c>
      <c r="AW276" s="13" t="s">
        <v>38</v>
      </c>
      <c r="AX276" s="13" t="s">
        <v>83</v>
      </c>
      <c r="AY276" s="210" t="s">
        <v>156</v>
      </c>
    </row>
    <row r="277" spans="1:65" s="2" customFormat="1" ht="16.5" customHeight="1">
      <c r="A277" s="34"/>
      <c r="B277" s="35"/>
      <c r="C277" s="211" t="s">
        <v>513</v>
      </c>
      <c r="D277" s="211" t="s">
        <v>336</v>
      </c>
      <c r="E277" s="212" t="s">
        <v>995</v>
      </c>
      <c r="F277" s="213" t="s">
        <v>996</v>
      </c>
      <c r="G277" s="214" t="s">
        <v>417</v>
      </c>
      <c r="H277" s="215">
        <v>1</v>
      </c>
      <c r="I277" s="216"/>
      <c r="J277" s="217">
        <f>ROUND(I277*H277,2)</f>
        <v>0</v>
      </c>
      <c r="K277" s="213" t="s">
        <v>162</v>
      </c>
      <c r="L277" s="218"/>
      <c r="M277" s="219" t="s">
        <v>19</v>
      </c>
      <c r="N277" s="220" t="s">
        <v>47</v>
      </c>
      <c r="O277" s="64"/>
      <c r="P277" s="189">
        <f>O277*H277</f>
        <v>0</v>
      </c>
      <c r="Q277" s="189">
        <v>5.0000000000000001E-4</v>
      </c>
      <c r="R277" s="189">
        <f>Q277*H277</f>
        <v>5.0000000000000001E-4</v>
      </c>
      <c r="S277" s="189">
        <v>0</v>
      </c>
      <c r="T277" s="190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1" t="s">
        <v>381</v>
      </c>
      <c r="AT277" s="191" t="s">
        <v>336</v>
      </c>
      <c r="AU277" s="191" t="s">
        <v>85</v>
      </c>
      <c r="AY277" s="16" t="s">
        <v>156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6" t="s">
        <v>83</v>
      </c>
      <c r="BK277" s="192">
        <f>ROUND(I277*H277,2)</f>
        <v>0</v>
      </c>
      <c r="BL277" s="16" t="s">
        <v>271</v>
      </c>
      <c r="BM277" s="191" t="s">
        <v>997</v>
      </c>
    </row>
    <row r="278" spans="1:65" s="2" customFormat="1" ht="11.25">
      <c r="A278" s="34"/>
      <c r="B278" s="35"/>
      <c r="C278" s="36"/>
      <c r="D278" s="193" t="s">
        <v>165</v>
      </c>
      <c r="E278" s="36"/>
      <c r="F278" s="194" t="s">
        <v>996</v>
      </c>
      <c r="G278" s="36"/>
      <c r="H278" s="36"/>
      <c r="I278" s="195"/>
      <c r="J278" s="36"/>
      <c r="K278" s="36"/>
      <c r="L278" s="39"/>
      <c r="M278" s="196"/>
      <c r="N278" s="197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6" t="s">
        <v>165</v>
      </c>
      <c r="AU278" s="16" t="s">
        <v>85</v>
      </c>
    </row>
    <row r="279" spans="1:65" s="2" customFormat="1" ht="16.5" customHeight="1">
      <c r="A279" s="34"/>
      <c r="B279" s="35"/>
      <c r="C279" s="180" t="s">
        <v>520</v>
      </c>
      <c r="D279" s="180" t="s">
        <v>158</v>
      </c>
      <c r="E279" s="181" t="s">
        <v>998</v>
      </c>
      <c r="F279" s="182" t="s">
        <v>999</v>
      </c>
      <c r="G279" s="183" t="s">
        <v>180</v>
      </c>
      <c r="H279" s="184">
        <v>43.8</v>
      </c>
      <c r="I279" s="185"/>
      <c r="J279" s="186">
        <f>ROUND(I279*H279,2)</f>
        <v>0</v>
      </c>
      <c r="K279" s="182" t="s">
        <v>162</v>
      </c>
      <c r="L279" s="39"/>
      <c r="M279" s="187" t="s">
        <v>19</v>
      </c>
      <c r="N279" s="188" t="s">
        <v>47</v>
      </c>
      <c r="O279" s="64"/>
      <c r="P279" s="189">
        <f>O279*H279</f>
        <v>0</v>
      </c>
      <c r="Q279" s="189">
        <v>9.0000000000000006E-5</v>
      </c>
      <c r="R279" s="189">
        <f>Q279*H279</f>
        <v>3.9420000000000002E-3</v>
      </c>
      <c r="S279" s="189">
        <v>0</v>
      </c>
      <c r="T279" s="190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1" t="s">
        <v>163</v>
      </c>
      <c r="AT279" s="191" t="s">
        <v>158</v>
      </c>
      <c r="AU279" s="191" t="s">
        <v>85</v>
      </c>
      <c r="AY279" s="16" t="s">
        <v>156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6" t="s">
        <v>83</v>
      </c>
      <c r="BK279" s="192">
        <f>ROUND(I279*H279,2)</f>
        <v>0</v>
      </c>
      <c r="BL279" s="16" t="s">
        <v>163</v>
      </c>
      <c r="BM279" s="191" t="s">
        <v>1000</v>
      </c>
    </row>
    <row r="280" spans="1:65" s="2" customFormat="1" ht="11.25">
      <c r="A280" s="34"/>
      <c r="B280" s="35"/>
      <c r="C280" s="36"/>
      <c r="D280" s="193" t="s">
        <v>165</v>
      </c>
      <c r="E280" s="36"/>
      <c r="F280" s="194" t="s">
        <v>1001</v>
      </c>
      <c r="G280" s="36"/>
      <c r="H280" s="36"/>
      <c r="I280" s="195"/>
      <c r="J280" s="36"/>
      <c r="K280" s="36"/>
      <c r="L280" s="39"/>
      <c r="M280" s="196"/>
      <c r="N280" s="197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6" t="s">
        <v>165</v>
      </c>
      <c r="AU280" s="16" t="s">
        <v>85</v>
      </c>
    </row>
    <row r="281" spans="1:65" s="2" customFormat="1" ht="11.25">
      <c r="A281" s="34"/>
      <c r="B281" s="35"/>
      <c r="C281" s="36"/>
      <c r="D281" s="198" t="s">
        <v>167</v>
      </c>
      <c r="E281" s="36"/>
      <c r="F281" s="199" t="s">
        <v>1002</v>
      </c>
      <c r="G281" s="36"/>
      <c r="H281" s="36"/>
      <c r="I281" s="195"/>
      <c r="J281" s="36"/>
      <c r="K281" s="36"/>
      <c r="L281" s="39"/>
      <c r="M281" s="196"/>
      <c r="N281" s="197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6" t="s">
        <v>167</v>
      </c>
      <c r="AU281" s="16" t="s">
        <v>85</v>
      </c>
    </row>
    <row r="282" spans="1:65" s="12" customFormat="1" ht="22.9" customHeight="1">
      <c r="B282" s="164"/>
      <c r="C282" s="165"/>
      <c r="D282" s="166" t="s">
        <v>75</v>
      </c>
      <c r="E282" s="178" t="s">
        <v>759</v>
      </c>
      <c r="F282" s="178" t="s">
        <v>760</v>
      </c>
      <c r="G282" s="165"/>
      <c r="H282" s="165"/>
      <c r="I282" s="168"/>
      <c r="J282" s="179">
        <f>BK282</f>
        <v>0</v>
      </c>
      <c r="K282" s="165"/>
      <c r="L282" s="170"/>
      <c r="M282" s="171"/>
      <c r="N282" s="172"/>
      <c r="O282" s="172"/>
      <c r="P282" s="173">
        <f>SUM(P283:P303)</f>
        <v>0</v>
      </c>
      <c r="Q282" s="172"/>
      <c r="R282" s="173">
        <f>SUM(R283:R303)</f>
        <v>0</v>
      </c>
      <c r="S282" s="172"/>
      <c r="T282" s="174">
        <f>SUM(T283:T303)</f>
        <v>0</v>
      </c>
      <c r="AR282" s="175" t="s">
        <v>83</v>
      </c>
      <c r="AT282" s="176" t="s">
        <v>75</v>
      </c>
      <c r="AU282" s="176" t="s">
        <v>83</v>
      </c>
      <c r="AY282" s="175" t="s">
        <v>156</v>
      </c>
      <c r="BK282" s="177">
        <f>SUM(BK283:BK303)</f>
        <v>0</v>
      </c>
    </row>
    <row r="283" spans="1:65" s="2" customFormat="1" ht="16.5" customHeight="1">
      <c r="A283" s="34"/>
      <c r="B283" s="35"/>
      <c r="C283" s="180" t="s">
        <v>524</v>
      </c>
      <c r="D283" s="180" t="s">
        <v>158</v>
      </c>
      <c r="E283" s="181" t="s">
        <v>762</v>
      </c>
      <c r="F283" s="182" t="s">
        <v>763</v>
      </c>
      <c r="G283" s="183" t="s">
        <v>300</v>
      </c>
      <c r="H283" s="184">
        <v>0.65</v>
      </c>
      <c r="I283" s="185"/>
      <c r="J283" s="186">
        <f>ROUND(I283*H283,2)</f>
        <v>0</v>
      </c>
      <c r="K283" s="182" t="s">
        <v>162</v>
      </c>
      <c r="L283" s="39"/>
      <c r="M283" s="187" t="s">
        <v>19</v>
      </c>
      <c r="N283" s="188" t="s">
        <v>47</v>
      </c>
      <c r="O283" s="64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1" t="s">
        <v>163</v>
      </c>
      <c r="AT283" s="191" t="s">
        <v>158</v>
      </c>
      <c r="AU283" s="191" t="s">
        <v>85</v>
      </c>
      <c r="AY283" s="16" t="s">
        <v>156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6" t="s">
        <v>83</v>
      </c>
      <c r="BK283" s="192">
        <f>ROUND(I283*H283,2)</f>
        <v>0</v>
      </c>
      <c r="BL283" s="16" t="s">
        <v>163</v>
      </c>
      <c r="BM283" s="191" t="s">
        <v>1003</v>
      </c>
    </row>
    <row r="284" spans="1:65" s="2" customFormat="1" ht="11.25">
      <c r="A284" s="34"/>
      <c r="B284" s="35"/>
      <c r="C284" s="36"/>
      <c r="D284" s="193" t="s">
        <v>165</v>
      </c>
      <c r="E284" s="36"/>
      <c r="F284" s="194" t="s">
        <v>765</v>
      </c>
      <c r="G284" s="36"/>
      <c r="H284" s="36"/>
      <c r="I284" s="195"/>
      <c r="J284" s="36"/>
      <c r="K284" s="36"/>
      <c r="L284" s="39"/>
      <c r="M284" s="196"/>
      <c r="N284" s="197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6" t="s">
        <v>165</v>
      </c>
      <c r="AU284" s="16" t="s">
        <v>85</v>
      </c>
    </row>
    <row r="285" spans="1:65" s="2" customFormat="1" ht="11.25">
      <c r="A285" s="34"/>
      <c r="B285" s="35"/>
      <c r="C285" s="36"/>
      <c r="D285" s="198" t="s">
        <v>167</v>
      </c>
      <c r="E285" s="36"/>
      <c r="F285" s="199" t="s">
        <v>766</v>
      </c>
      <c r="G285" s="36"/>
      <c r="H285" s="36"/>
      <c r="I285" s="195"/>
      <c r="J285" s="36"/>
      <c r="K285" s="36"/>
      <c r="L285" s="39"/>
      <c r="M285" s="196"/>
      <c r="N285" s="197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6" t="s">
        <v>167</v>
      </c>
      <c r="AU285" s="16" t="s">
        <v>85</v>
      </c>
    </row>
    <row r="286" spans="1:65" s="13" customFormat="1" ht="11.25">
      <c r="B286" s="200"/>
      <c r="C286" s="201"/>
      <c r="D286" s="193" t="s">
        <v>169</v>
      </c>
      <c r="E286" s="202" t="s">
        <v>19</v>
      </c>
      <c r="F286" s="203" t="s">
        <v>1004</v>
      </c>
      <c r="G286" s="201"/>
      <c r="H286" s="204">
        <v>0.65</v>
      </c>
      <c r="I286" s="205"/>
      <c r="J286" s="201"/>
      <c r="K286" s="201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169</v>
      </c>
      <c r="AU286" s="210" t="s">
        <v>85</v>
      </c>
      <c r="AV286" s="13" t="s">
        <v>85</v>
      </c>
      <c r="AW286" s="13" t="s">
        <v>38</v>
      </c>
      <c r="AX286" s="13" t="s">
        <v>83</v>
      </c>
      <c r="AY286" s="210" t="s">
        <v>156</v>
      </c>
    </row>
    <row r="287" spans="1:65" s="2" customFormat="1" ht="16.5" customHeight="1">
      <c r="A287" s="34"/>
      <c r="B287" s="35"/>
      <c r="C287" s="180" t="s">
        <v>531</v>
      </c>
      <c r="D287" s="180" t="s">
        <v>158</v>
      </c>
      <c r="E287" s="181" t="s">
        <v>770</v>
      </c>
      <c r="F287" s="182" t="s">
        <v>771</v>
      </c>
      <c r="G287" s="183" t="s">
        <v>300</v>
      </c>
      <c r="H287" s="184">
        <v>4.55</v>
      </c>
      <c r="I287" s="185"/>
      <c r="J287" s="186">
        <f>ROUND(I287*H287,2)</f>
        <v>0</v>
      </c>
      <c r="K287" s="182" t="s">
        <v>162</v>
      </c>
      <c r="L287" s="39"/>
      <c r="M287" s="187" t="s">
        <v>19</v>
      </c>
      <c r="N287" s="188" t="s">
        <v>47</v>
      </c>
      <c r="O287" s="64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1" t="s">
        <v>163</v>
      </c>
      <c r="AT287" s="191" t="s">
        <v>158</v>
      </c>
      <c r="AU287" s="191" t="s">
        <v>85</v>
      </c>
      <c r="AY287" s="16" t="s">
        <v>156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6" t="s">
        <v>83</v>
      </c>
      <c r="BK287" s="192">
        <f>ROUND(I287*H287,2)</f>
        <v>0</v>
      </c>
      <c r="BL287" s="16" t="s">
        <v>163</v>
      </c>
      <c r="BM287" s="191" t="s">
        <v>1005</v>
      </c>
    </row>
    <row r="288" spans="1:65" s="2" customFormat="1" ht="11.25">
      <c r="A288" s="34"/>
      <c r="B288" s="35"/>
      <c r="C288" s="36"/>
      <c r="D288" s="193" t="s">
        <v>165</v>
      </c>
      <c r="E288" s="36"/>
      <c r="F288" s="194" t="s">
        <v>773</v>
      </c>
      <c r="G288" s="36"/>
      <c r="H288" s="36"/>
      <c r="I288" s="195"/>
      <c r="J288" s="36"/>
      <c r="K288" s="36"/>
      <c r="L288" s="39"/>
      <c r="M288" s="196"/>
      <c r="N288" s="197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6" t="s">
        <v>165</v>
      </c>
      <c r="AU288" s="16" t="s">
        <v>85</v>
      </c>
    </row>
    <row r="289" spans="1:65" s="2" customFormat="1" ht="11.25">
      <c r="A289" s="34"/>
      <c r="B289" s="35"/>
      <c r="C289" s="36"/>
      <c r="D289" s="198" t="s">
        <v>167</v>
      </c>
      <c r="E289" s="36"/>
      <c r="F289" s="199" t="s">
        <v>774</v>
      </c>
      <c r="G289" s="36"/>
      <c r="H289" s="36"/>
      <c r="I289" s="195"/>
      <c r="J289" s="36"/>
      <c r="K289" s="36"/>
      <c r="L289" s="39"/>
      <c r="M289" s="196"/>
      <c r="N289" s="197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6" t="s">
        <v>167</v>
      </c>
      <c r="AU289" s="16" t="s">
        <v>85</v>
      </c>
    </row>
    <row r="290" spans="1:65" s="13" customFormat="1" ht="11.25">
      <c r="B290" s="200"/>
      <c r="C290" s="201"/>
      <c r="D290" s="193" t="s">
        <v>169</v>
      </c>
      <c r="E290" s="202" t="s">
        <v>19</v>
      </c>
      <c r="F290" s="203" t="s">
        <v>1006</v>
      </c>
      <c r="G290" s="201"/>
      <c r="H290" s="204">
        <v>4.55</v>
      </c>
      <c r="I290" s="205"/>
      <c r="J290" s="201"/>
      <c r="K290" s="201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169</v>
      </c>
      <c r="AU290" s="210" t="s">
        <v>85</v>
      </c>
      <c r="AV290" s="13" t="s">
        <v>85</v>
      </c>
      <c r="AW290" s="13" t="s">
        <v>38</v>
      </c>
      <c r="AX290" s="13" t="s">
        <v>83</v>
      </c>
      <c r="AY290" s="210" t="s">
        <v>156</v>
      </c>
    </row>
    <row r="291" spans="1:65" s="2" customFormat="1" ht="16.5" customHeight="1">
      <c r="A291" s="34"/>
      <c r="B291" s="35"/>
      <c r="C291" s="180" t="s">
        <v>536</v>
      </c>
      <c r="D291" s="180" t="s">
        <v>158</v>
      </c>
      <c r="E291" s="181" t="s">
        <v>777</v>
      </c>
      <c r="F291" s="182" t="s">
        <v>778</v>
      </c>
      <c r="G291" s="183" t="s">
        <v>300</v>
      </c>
      <c r="H291" s="184">
        <v>0.52</v>
      </c>
      <c r="I291" s="185"/>
      <c r="J291" s="186">
        <f>ROUND(I291*H291,2)</f>
        <v>0</v>
      </c>
      <c r="K291" s="182" t="s">
        <v>162</v>
      </c>
      <c r="L291" s="39"/>
      <c r="M291" s="187" t="s">
        <v>19</v>
      </c>
      <c r="N291" s="188" t="s">
        <v>47</v>
      </c>
      <c r="O291" s="64"/>
      <c r="P291" s="189">
        <f>O291*H291</f>
        <v>0</v>
      </c>
      <c r="Q291" s="189">
        <v>0</v>
      </c>
      <c r="R291" s="189">
        <f>Q291*H291</f>
        <v>0</v>
      </c>
      <c r="S291" s="189">
        <v>0</v>
      </c>
      <c r="T291" s="190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1" t="s">
        <v>163</v>
      </c>
      <c r="AT291" s="191" t="s">
        <v>158</v>
      </c>
      <c r="AU291" s="191" t="s">
        <v>85</v>
      </c>
      <c r="AY291" s="16" t="s">
        <v>156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6" t="s">
        <v>83</v>
      </c>
      <c r="BK291" s="192">
        <f>ROUND(I291*H291,2)</f>
        <v>0</v>
      </c>
      <c r="BL291" s="16" t="s">
        <v>163</v>
      </c>
      <c r="BM291" s="191" t="s">
        <v>1007</v>
      </c>
    </row>
    <row r="292" spans="1:65" s="2" customFormat="1" ht="11.25">
      <c r="A292" s="34"/>
      <c r="B292" s="35"/>
      <c r="C292" s="36"/>
      <c r="D292" s="193" t="s">
        <v>165</v>
      </c>
      <c r="E292" s="36"/>
      <c r="F292" s="194" t="s">
        <v>780</v>
      </c>
      <c r="G292" s="36"/>
      <c r="H292" s="36"/>
      <c r="I292" s="195"/>
      <c r="J292" s="36"/>
      <c r="K292" s="36"/>
      <c r="L292" s="39"/>
      <c r="M292" s="196"/>
      <c r="N292" s="197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6" t="s">
        <v>165</v>
      </c>
      <c r="AU292" s="16" t="s">
        <v>85</v>
      </c>
    </row>
    <row r="293" spans="1:65" s="2" customFormat="1" ht="11.25">
      <c r="A293" s="34"/>
      <c r="B293" s="35"/>
      <c r="C293" s="36"/>
      <c r="D293" s="198" t="s">
        <v>167</v>
      </c>
      <c r="E293" s="36"/>
      <c r="F293" s="199" t="s">
        <v>781</v>
      </c>
      <c r="G293" s="36"/>
      <c r="H293" s="36"/>
      <c r="I293" s="195"/>
      <c r="J293" s="36"/>
      <c r="K293" s="36"/>
      <c r="L293" s="39"/>
      <c r="M293" s="196"/>
      <c r="N293" s="197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6" t="s">
        <v>167</v>
      </c>
      <c r="AU293" s="16" t="s">
        <v>85</v>
      </c>
    </row>
    <row r="294" spans="1:65" s="13" customFormat="1" ht="11.25">
      <c r="B294" s="200"/>
      <c r="C294" s="201"/>
      <c r="D294" s="193" t="s">
        <v>169</v>
      </c>
      <c r="E294" s="202" t="s">
        <v>19</v>
      </c>
      <c r="F294" s="203" t="s">
        <v>1008</v>
      </c>
      <c r="G294" s="201"/>
      <c r="H294" s="204">
        <v>0.52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169</v>
      </c>
      <c r="AU294" s="210" t="s">
        <v>85</v>
      </c>
      <c r="AV294" s="13" t="s">
        <v>85</v>
      </c>
      <c r="AW294" s="13" t="s">
        <v>38</v>
      </c>
      <c r="AX294" s="13" t="s">
        <v>83</v>
      </c>
      <c r="AY294" s="210" t="s">
        <v>156</v>
      </c>
    </row>
    <row r="295" spans="1:65" s="2" customFormat="1" ht="16.5" customHeight="1">
      <c r="A295" s="34"/>
      <c r="B295" s="35"/>
      <c r="C295" s="180" t="s">
        <v>544</v>
      </c>
      <c r="D295" s="180" t="s">
        <v>158</v>
      </c>
      <c r="E295" s="181" t="s">
        <v>784</v>
      </c>
      <c r="F295" s="182" t="s">
        <v>785</v>
      </c>
      <c r="G295" s="183" t="s">
        <v>300</v>
      </c>
      <c r="H295" s="184">
        <v>3.64</v>
      </c>
      <c r="I295" s="185"/>
      <c r="J295" s="186">
        <f>ROUND(I295*H295,2)</f>
        <v>0</v>
      </c>
      <c r="K295" s="182" t="s">
        <v>162</v>
      </c>
      <c r="L295" s="39"/>
      <c r="M295" s="187" t="s">
        <v>19</v>
      </c>
      <c r="N295" s="188" t="s">
        <v>47</v>
      </c>
      <c r="O295" s="64"/>
      <c r="P295" s="189">
        <f>O295*H295</f>
        <v>0</v>
      </c>
      <c r="Q295" s="189">
        <v>0</v>
      </c>
      <c r="R295" s="189">
        <f>Q295*H295</f>
        <v>0</v>
      </c>
      <c r="S295" s="189">
        <v>0</v>
      </c>
      <c r="T295" s="190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1" t="s">
        <v>163</v>
      </c>
      <c r="AT295" s="191" t="s">
        <v>158</v>
      </c>
      <c r="AU295" s="191" t="s">
        <v>85</v>
      </c>
      <c r="AY295" s="16" t="s">
        <v>156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6" t="s">
        <v>83</v>
      </c>
      <c r="BK295" s="192">
        <f>ROUND(I295*H295,2)</f>
        <v>0</v>
      </c>
      <c r="BL295" s="16" t="s">
        <v>163</v>
      </c>
      <c r="BM295" s="191" t="s">
        <v>1009</v>
      </c>
    </row>
    <row r="296" spans="1:65" s="2" customFormat="1" ht="11.25">
      <c r="A296" s="34"/>
      <c r="B296" s="35"/>
      <c r="C296" s="36"/>
      <c r="D296" s="193" t="s">
        <v>165</v>
      </c>
      <c r="E296" s="36"/>
      <c r="F296" s="194" t="s">
        <v>773</v>
      </c>
      <c r="G296" s="36"/>
      <c r="H296" s="36"/>
      <c r="I296" s="195"/>
      <c r="J296" s="36"/>
      <c r="K296" s="36"/>
      <c r="L296" s="39"/>
      <c r="M296" s="196"/>
      <c r="N296" s="197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6" t="s">
        <v>165</v>
      </c>
      <c r="AU296" s="16" t="s">
        <v>85</v>
      </c>
    </row>
    <row r="297" spans="1:65" s="2" customFormat="1" ht="11.25">
      <c r="A297" s="34"/>
      <c r="B297" s="35"/>
      <c r="C297" s="36"/>
      <c r="D297" s="198" t="s">
        <v>167</v>
      </c>
      <c r="E297" s="36"/>
      <c r="F297" s="199" t="s">
        <v>787</v>
      </c>
      <c r="G297" s="36"/>
      <c r="H297" s="36"/>
      <c r="I297" s="195"/>
      <c r="J297" s="36"/>
      <c r="K297" s="36"/>
      <c r="L297" s="39"/>
      <c r="M297" s="196"/>
      <c r="N297" s="197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6" t="s">
        <v>167</v>
      </c>
      <c r="AU297" s="16" t="s">
        <v>85</v>
      </c>
    </row>
    <row r="298" spans="1:65" s="13" customFormat="1" ht="11.25">
      <c r="B298" s="200"/>
      <c r="C298" s="201"/>
      <c r="D298" s="193" t="s">
        <v>169</v>
      </c>
      <c r="E298" s="202" t="s">
        <v>19</v>
      </c>
      <c r="F298" s="203" t="s">
        <v>1010</v>
      </c>
      <c r="G298" s="201"/>
      <c r="H298" s="204">
        <v>3.64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169</v>
      </c>
      <c r="AU298" s="210" t="s">
        <v>85</v>
      </c>
      <c r="AV298" s="13" t="s">
        <v>85</v>
      </c>
      <c r="AW298" s="13" t="s">
        <v>38</v>
      </c>
      <c r="AX298" s="13" t="s">
        <v>83</v>
      </c>
      <c r="AY298" s="210" t="s">
        <v>156</v>
      </c>
    </row>
    <row r="299" spans="1:65" s="2" customFormat="1" ht="21.75" customHeight="1">
      <c r="A299" s="34"/>
      <c r="B299" s="35"/>
      <c r="C299" s="180" t="s">
        <v>549</v>
      </c>
      <c r="D299" s="180" t="s">
        <v>158</v>
      </c>
      <c r="E299" s="181" t="s">
        <v>790</v>
      </c>
      <c r="F299" s="182" t="s">
        <v>791</v>
      </c>
      <c r="G299" s="183" t="s">
        <v>300</v>
      </c>
      <c r="H299" s="184">
        <v>1.17</v>
      </c>
      <c r="I299" s="185"/>
      <c r="J299" s="186">
        <f>ROUND(I299*H299,2)</f>
        <v>0</v>
      </c>
      <c r="K299" s="182" t="s">
        <v>162</v>
      </c>
      <c r="L299" s="39"/>
      <c r="M299" s="187" t="s">
        <v>19</v>
      </c>
      <c r="N299" s="188" t="s">
        <v>47</v>
      </c>
      <c r="O299" s="64"/>
      <c r="P299" s="189">
        <f>O299*H299</f>
        <v>0</v>
      </c>
      <c r="Q299" s="189">
        <v>0</v>
      </c>
      <c r="R299" s="189">
        <f>Q299*H299</f>
        <v>0</v>
      </c>
      <c r="S299" s="189">
        <v>0</v>
      </c>
      <c r="T299" s="190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1" t="s">
        <v>163</v>
      </c>
      <c r="AT299" s="191" t="s">
        <v>158</v>
      </c>
      <c r="AU299" s="191" t="s">
        <v>85</v>
      </c>
      <c r="AY299" s="16" t="s">
        <v>156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6" t="s">
        <v>83</v>
      </c>
      <c r="BK299" s="192">
        <f>ROUND(I299*H299,2)</f>
        <v>0</v>
      </c>
      <c r="BL299" s="16" t="s">
        <v>163</v>
      </c>
      <c r="BM299" s="191" t="s">
        <v>1011</v>
      </c>
    </row>
    <row r="300" spans="1:65" s="2" customFormat="1" ht="11.25">
      <c r="A300" s="34"/>
      <c r="B300" s="35"/>
      <c r="C300" s="36"/>
      <c r="D300" s="193" t="s">
        <v>165</v>
      </c>
      <c r="E300" s="36"/>
      <c r="F300" s="194" t="s">
        <v>793</v>
      </c>
      <c r="G300" s="36"/>
      <c r="H300" s="36"/>
      <c r="I300" s="195"/>
      <c r="J300" s="36"/>
      <c r="K300" s="36"/>
      <c r="L300" s="39"/>
      <c r="M300" s="196"/>
      <c r="N300" s="197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6" t="s">
        <v>165</v>
      </c>
      <c r="AU300" s="16" t="s">
        <v>85</v>
      </c>
    </row>
    <row r="301" spans="1:65" s="2" customFormat="1" ht="11.25">
      <c r="A301" s="34"/>
      <c r="B301" s="35"/>
      <c r="C301" s="36"/>
      <c r="D301" s="198" t="s">
        <v>167</v>
      </c>
      <c r="E301" s="36"/>
      <c r="F301" s="199" t="s">
        <v>794</v>
      </c>
      <c r="G301" s="36"/>
      <c r="H301" s="36"/>
      <c r="I301" s="195"/>
      <c r="J301" s="36"/>
      <c r="K301" s="36"/>
      <c r="L301" s="39"/>
      <c r="M301" s="196"/>
      <c r="N301" s="197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6" t="s">
        <v>167</v>
      </c>
      <c r="AU301" s="16" t="s">
        <v>85</v>
      </c>
    </row>
    <row r="302" spans="1:65" s="13" customFormat="1" ht="11.25">
      <c r="B302" s="200"/>
      <c r="C302" s="201"/>
      <c r="D302" s="193" t="s">
        <v>169</v>
      </c>
      <c r="E302" s="202" t="s">
        <v>19</v>
      </c>
      <c r="F302" s="203" t="s">
        <v>1004</v>
      </c>
      <c r="G302" s="201"/>
      <c r="H302" s="204">
        <v>0.65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169</v>
      </c>
      <c r="AU302" s="210" t="s">
        <v>85</v>
      </c>
      <c r="AV302" s="13" t="s">
        <v>85</v>
      </c>
      <c r="AW302" s="13" t="s">
        <v>38</v>
      </c>
      <c r="AX302" s="13" t="s">
        <v>76</v>
      </c>
      <c r="AY302" s="210" t="s">
        <v>156</v>
      </c>
    </row>
    <row r="303" spans="1:65" s="13" customFormat="1" ht="11.25">
      <c r="B303" s="200"/>
      <c r="C303" s="201"/>
      <c r="D303" s="193" t="s">
        <v>169</v>
      </c>
      <c r="E303" s="202" t="s">
        <v>19</v>
      </c>
      <c r="F303" s="203" t="s">
        <v>1008</v>
      </c>
      <c r="G303" s="201"/>
      <c r="H303" s="204">
        <v>0.52</v>
      </c>
      <c r="I303" s="205"/>
      <c r="J303" s="201"/>
      <c r="K303" s="201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169</v>
      </c>
      <c r="AU303" s="210" t="s">
        <v>85</v>
      </c>
      <c r="AV303" s="13" t="s">
        <v>85</v>
      </c>
      <c r="AW303" s="13" t="s">
        <v>38</v>
      </c>
      <c r="AX303" s="13" t="s">
        <v>76</v>
      </c>
      <c r="AY303" s="210" t="s">
        <v>156</v>
      </c>
    </row>
    <row r="304" spans="1:65" s="12" customFormat="1" ht="22.9" customHeight="1">
      <c r="B304" s="164"/>
      <c r="C304" s="165"/>
      <c r="D304" s="166" t="s">
        <v>75</v>
      </c>
      <c r="E304" s="178" t="s">
        <v>795</v>
      </c>
      <c r="F304" s="178" t="s">
        <v>796</v>
      </c>
      <c r="G304" s="165"/>
      <c r="H304" s="165"/>
      <c r="I304" s="168"/>
      <c r="J304" s="179">
        <f>BK304</f>
        <v>0</v>
      </c>
      <c r="K304" s="165"/>
      <c r="L304" s="170"/>
      <c r="M304" s="171"/>
      <c r="N304" s="172"/>
      <c r="O304" s="172"/>
      <c r="P304" s="173">
        <f>SUM(P305:P310)</f>
        <v>0</v>
      </c>
      <c r="Q304" s="172"/>
      <c r="R304" s="173">
        <f>SUM(R305:R310)</f>
        <v>0</v>
      </c>
      <c r="S304" s="172"/>
      <c r="T304" s="174">
        <f>SUM(T305:T310)</f>
        <v>0</v>
      </c>
      <c r="AR304" s="175" t="s">
        <v>83</v>
      </c>
      <c r="AT304" s="176" t="s">
        <v>75</v>
      </c>
      <c r="AU304" s="176" t="s">
        <v>83</v>
      </c>
      <c r="AY304" s="175" t="s">
        <v>156</v>
      </c>
      <c r="BK304" s="177">
        <f>SUM(BK305:BK310)</f>
        <v>0</v>
      </c>
    </row>
    <row r="305" spans="1:65" s="2" customFormat="1" ht="16.5" customHeight="1">
      <c r="A305" s="34"/>
      <c r="B305" s="35"/>
      <c r="C305" s="180" t="s">
        <v>554</v>
      </c>
      <c r="D305" s="180" t="s">
        <v>158</v>
      </c>
      <c r="E305" s="181" t="s">
        <v>798</v>
      </c>
      <c r="F305" s="182" t="s">
        <v>799</v>
      </c>
      <c r="G305" s="183" t="s">
        <v>300</v>
      </c>
      <c r="H305" s="184">
        <v>1.246</v>
      </c>
      <c r="I305" s="185"/>
      <c r="J305" s="186">
        <f>ROUND(I305*H305,2)</f>
        <v>0</v>
      </c>
      <c r="K305" s="182" t="s">
        <v>162</v>
      </c>
      <c r="L305" s="39"/>
      <c r="M305" s="187" t="s">
        <v>19</v>
      </c>
      <c r="N305" s="188" t="s">
        <v>47</v>
      </c>
      <c r="O305" s="64"/>
      <c r="P305" s="189">
        <f>O305*H305</f>
        <v>0</v>
      </c>
      <c r="Q305" s="189">
        <v>0</v>
      </c>
      <c r="R305" s="189">
        <f>Q305*H305</f>
        <v>0</v>
      </c>
      <c r="S305" s="189">
        <v>0</v>
      </c>
      <c r="T305" s="190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1" t="s">
        <v>163</v>
      </c>
      <c r="AT305" s="191" t="s">
        <v>158</v>
      </c>
      <c r="AU305" s="191" t="s">
        <v>85</v>
      </c>
      <c r="AY305" s="16" t="s">
        <v>156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6" t="s">
        <v>83</v>
      </c>
      <c r="BK305" s="192">
        <f>ROUND(I305*H305,2)</f>
        <v>0</v>
      </c>
      <c r="BL305" s="16" t="s">
        <v>163</v>
      </c>
      <c r="BM305" s="191" t="s">
        <v>1012</v>
      </c>
    </row>
    <row r="306" spans="1:65" s="2" customFormat="1" ht="19.5">
      <c r="A306" s="34"/>
      <c r="B306" s="35"/>
      <c r="C306" s="36"/>
      <c r="D306" s="193" t="s">
        <v>165</v>
      </c>
      <c r="E306" s="36"/>
      <c r="F306" s="194" t="s">
        <v>801</v>
      </c>
      <c r="G306" s="36"/>
      <c r="H306" s="36"/>
      <c r="I306" s="195"/>
      <c r="J306" s="36"/>
      <c r="K306" s="36"/>
      <c r="L306" s="39"/>
      <c r="M306" s="196"/>
      <c r="N306" s="197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6" t="s">
        <v>165</v>
      </c>
      <c r="AU306" s="16" t="s">
        <v>85</v>
      </c>
    </row>
    <row r="307" spans="1:65" s="2" customFormat="1" ht="11.25">
      <c r="A307" s="34"/>
      <c r="B307" s="35"/>
      <c r="C307" s="36"/>
      <c r="D307" s="198" t="s">
        <v>167</v>
      </c>
      <c r="E307" s="36"/>
      <c r="F307" s="199" t="s">
        <v>802</v>
      </c>
      <c r="G307" s="36"/>
      <c r="H307" s="36"/>
      <c r="I307" s="195"/>
      <c r="J307" s="36"/>
      <c r="K307" s="36"/>
      <c r="L307" s="39"/>
      <c r="M307" s="196"/>
      <c r="N307" s="197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6" t="s">
        <v>167</v>
      </c>
      <c r="AU307" s="16" t="s">
        <v>85</v>
      </c>
    </row>
    <row r="308" spans="1:65" s="13" customFormat="1" ht="11.25">
      <c r="B308" s="200"/>
      <c r="C308" s="201"/>
      <c r="D308" s="193" t="s">
        <v>169</v>
      </c>
      <c r="E308" s="202" t="s">
        <v>19</v>
      </c>
      <c r="F308" s="203" t="s">
        <v>1013</v>
      </c>
      <c r="G308" s="201"/>
      <c r="H308" s="204">
        <v>1.246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169</v>
      </c>
      <c r="AU308" s="210" t="s">
        <v>85</v>
      </c>
      <c r="AV308" s="13" t="s">
        <v>85</v>
      </c>
      <c r="AW308" s="13" t="s">
        <v>38</v>
      </c>
      <c r="AX308" s="13" t="s">
        <v>83</v>
      </c>
      <c r="AY308" s="210" t="s">
        <v>156</v>
      </c>
    </row>
    <row r="309" spans="1:65" s="2" customFormat="1" ht="16.5" customHeight="1">
      <c r="A309" s="34"/>
      <c r="B309" s="35"/>
      <c r="C309" s="180" t="s">
        <v>561</v>
      </c>
      <c r="D309" s="180" t="s">
        <v>158</v>
      </c>
      <c r="E309" s="181" t="s">
        <v>805</v>
      </c>
      <c r="F309" s="182" t="s">
        <v>806</v>
      </c>
      <c r="G309" s="183" t="s">
        <v>300</v>
      </c>
      <c r="H309" s="184">
        <v>24.059000000000001</v>
      </c>
      <c r="I309" s="185"/>
      <c r="J309" s="186">
        <f>ROUND(I309*H309,2)</f>
        <v>0</v>
      </c>
      <c r="K309" s="182" t="s">
        <v>19</v>
      </c>
      <c r="L309" s="39"/>
      <c r="M309" s="187" t="s">
        <v>19</v>
      </c>
      <c r="N309" s="188" t="s">
        <v>47</v>
      </c>
      <c r="O309" s="64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1" t="s">
        <v>163</v>
      </c>
      <c r="AT309" s="191" t="s">
        <v>158</v>
      </c>
      <c r="AU309" s="191" t="s">
        <v>85</v>
      </c>
      <c r="AY309" s="16" t="s">
        <v>156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6" t="s">
        <v>83</v>
      </c>
      <c r="BK309" s="192">
        <f>ROUND(I309*H309,2)</f>
        <v>0</v>
      </c>
      <c r="BL309" s="16" t="s">
        <v>163</v>
      </c>
      <c r="BM309" s="191" t="s">
        <v>1014</v>
      </c>
    </row>
    <row r="310" spans="1:65" s="2" customFormat="1" ht="11.25">
      <c r="A310" s="34"/>
      <c r="B310" s="35"/>
      <c r="C310" s="36"/>
      <c r="D310" s="193" t="s">
        <v>165</v>
      </c>
      <c r="E310" s="36"/>
      <c r="F310" s="194" t="s">
        <v>806</v>
      </c>
      <c r="G310" s="36"/>
      <c r="H310" s="36"/>
      <c r="I310" s="195"/>
      <c r="J310" s="36"/>
      <c r="K310" s="36"/>
      <c r="L310" s="39"/>
      <c r="M310" s="196"/>
      <c r="N310" s="197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6" t="s">
        <v>165</v>
      </c>
      <c r="AU310" s="16" t="s">
        <v>85</v>
      </c>
    </row>
    <row r="311" spans="1:65" s="12" customFormat="1" ht="25.9" customHeight="1">
      <c r="B311" s="164"/>
      <c r="C311" s="165"/>
      <c r="D311" s="166" t="s">
        <v>75</v>
      </c>
      <c r="E311" s="167" t="s">
        <v>1015</v>
      </c>
      <c r="F311" s="167" t="s">
        <v>1016</v>
      </c>
      <c r="G311" s="165"/>
      <c r="H311" s="165"/>
      <c r="I311" s="168"/>
      <c r="J311" s="169">
        <f>BK311</f>
        <v>0</v>
      </c>
      <c r="K311" s="165"/>
      <c r="L311" s="170"/>
      <c r="M311" s="171"/>
      <c r="N311" s="172"/>
      <c r="O311" s="172"/>
      <c r="P311" s="173">
        <f>P312</f>
        <v>0</v>
      </c>
      <c r="Q311" s="172"/>
      <c r="R311" s="173">
        <f>R312</f>
        <v>9.58E-3</v>
      </c>
      <c r="S311" s="172"/>
      <c r="T311" s="174">
        <f>T312</f>
        <v>0</v>
      </c>
      <c r="AR311" s="175" t="s">
        <v>85</v>
      </c>
      <c r="AT311" s="176" t="s">
        <v>75</v>
      </c>
      <c r="AU311" s="176" t="s">
        <v>76</v>
      </c>
      <c r="AY311" s="175" t="s">
        <v>156</v>
      </c>
      <c r="BK311" s="177">
        <f>BK312</f>
        <v>0</v>
      </c>
    </row>
    <row r="312" spans="1:65" s="12" customFormat="1" ht="22.9" customHeight="1">
      <c r="B312" s="164"/>
      <c r="C312" s="165"/>
      <c r="D312" s="166" t="s">
        <v>75</v>
      </c>
      <c r="E312" s="178" t="s">
        <v>1017</v>
      </c>
      <c r="F312" s="178" t="s">
        <v>1018</v>
      </c>
      <c r="G312" s="165"/>
      <c r="H312" s="165"/>
      <c r="I312" s="168"/>
      <c r="J312" s="179">
        <f>BK312</f>
        <v>0</v>
      </c>
      <c r="K312" s="165"/>
      <c r="L312" s="170"/>
      <c r="M312" s="171"/>
      <c r="N312" s="172"/>
      <c r="O312" s="172"/>
      <c r="P312" s="173">
        <f>SUM(P313:P324)</f>
        <v>0</v>
      </c>
      <c r="Q312" s="172"/>
      <c r="R312" s="173">
        <f>SUM(R313:R324)</f>
        <v>9.58E-3</v>
      </c>
      <c r="S312" s="172"/>
      <c r="T312" s="174">
        <f>SUM(T313:T324)</f>
        <v>0</v>
      </c>
      <c r="AR312" s="175" t="s">
        <v>85</v>
      </c>
      <c r="AT312" s="176" t="s">
        <v>75</v>
      </c>
      <c r="AU312" s="176" t="s">
        <v>83</v>
      </c>
      <c r="AY312" s="175" t="s">
        <v>156</v>
      </c>
      <c r="BK312" s="177">
        <f>SUM(BK313:BK324)</f>
        <v>0</v>
      </c>
    </row>
    <row r="313" spans="1:65" s="2" customFormat="1" ht="16.5" customHeight="1">
      <c r="A313" s="34"/>
      <c r="B313" s="35"/>
      <c r="C313" s="180" t="s">
        <v>565</v>
      </c>
      <c r="D313" s="180" t="s">
        <v>158</v>
      </c>
      <c r="E313" s="181" t="s">
        <v>1019</v>
      </c>
      <c r="F313" s="182" t="s">
        <v>1020</v>
      </c>
      <c r="G313" s="183" t="s">
        <v>1021</v>
      </c>
      <c r="H313" s="184">
        <v>1</v>
      </c>
      <c r="I313" s="185"/>
      <c r="J313" s="186">
        <f>ROUND(I313*H313,2)</f>
        <v>0</v>
      </c>
      <c r="K313" s="182" t="s">
        <v>162</v>
      </c>
      <c r="L313" s="39"/>
      <c r="M313" s="187" t="s">
        <v>19</v>
      </c>
      <c r="N313" s="188" t="s">
        <v>47</v>
      </c>
      <c r="O313" s="64"/>
      <c r="P313" s="189">
        <f>O313*H313</f>
        <v>0</v>
      </c>
      <c r="Q313" s="189">
        <v>5.4799999999999996E-3</v>
      </c>
      <c r="R313" s="189">
        <f>Q313*H313</f>
        <v>5.4799999999999996E-3</v>
      </c>
      <c r="S313" s="189">
        <v>0</v>
      </c>
      <c r="T313" s="190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1" t="s">
        <v>271</v>
      </c>
      <c r="AT313" s="191" t="s">
        <v>158</v>
      </c>
      <c r="AU313" s="191" t="s">
        <v>85</v>
      </c>
      <c r="AY313" s="16" t="s">
        <v>156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6" t="s">
        <v>83</v>
      </c>
      <c r="BK313" s="192">
        <f>ROUND(I313*H313,2)</f>
        <v>0</v>
      </c>
      <c r="BL313" s="16" t="s">
        <v>271</v>
      </c>
      <c r="BM313" s="191" t="s">
        <v>1022</v>
      </c>
    </row>
    <row r="314" spans="1:65" s="2" customFormat="1" ht="11.25">
      <c r="A314" s="34"/>
      <c r="B314" s="35"/>
      <c r="C314" s="36"/>
      <c r="D314" s="193" t="s">
        <v>165</v>
      </c>
      <c r="E314" s="36"/>
      <c r="F314" s="194" t="s">
        <v>1023</v>
      </c>
      <c r="G314" s="36"/>
      <c r="H314" s="36"/>
      <c r="I314" s="195"/>
      <c r="J314" s="36"/>
      <c r="K314" s="36"/>
      <c r="L314" s="39"/>
      <c r="M314" s="196"/>
      <c r="N314" s="197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6" t="s">
        <v>165</v>
      </c>
      <c r="AU314" s="16" t="s">
        <v>85</v>
      </c>
    </row>
    <row r="315" spans="1:65" s="2" customFormat="1" ht="11.25">
      <c r="A315" s="34"/>
      <c r="B315" s="35"/>
      <c r="C315" s="36"/>
      <c r="D315" s="198" t="s">
        <v>167</v>
      </c>
      <c r="E315" s="36"/>
      <c r="F315" s="199" t="s">
        <v>1024</v>
      </c>
      <c r="G315" s="36"/>
      <c r="H315" s="36"/>
      <c r="I315" s="195"/>
      <c r="J315" s="36"/>
      <c r="K315" s="36"/>
      <c r="L315" s="39"/>
      <c r="M315" s="196"/>
      <c r="N315" s="197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6" t="s">
        <v>167</v>
      </c>
      <c r="AU315" s="16" t="s">
        <v>85</v>
      </c>
    </row>
    <row r="316" spans="1:65" s="2" customFormat="1" ht="19.5">
      <c r="A316" s="34"/>
      <c r="B316" s="35"/>
      <c r="C316" s="36"/>
      <c r="D316" s="193" t="s">
        <v>387</v>
      </c>
      <c r="E316" s="36"/>
      <c r="F316" s="221" t="s">
        <v>1025</v>
      </c>
      <c r="G316" s="36"/>
      <c r="H316" s="36"/>
      <c r="I316" s="195"/>
      <c r="J316" s="36"/>
      <c r="K316" s="36"/>
      <c r="L316" s="39"/>
      <c r="M316" s="196"/>
      <c r="N316" s="197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6" t="s">
        <v>387</v>
      </c>
      <c r="AU316" s="16" t="s">
        <v>85</v>
      </c>
    </row>
    <row r="317" spans="1:65" s="13" customFormat="1" ht="11.25">
      <c r="B317" s="200"/>
      <c r="C317" s="201"/>
      <c r="D317" s="193" t="s">
        <v>169</v>
      </c>
      <c r="E317" s="202" t="s">
        <v>19</v>
      </c>
      <c r="F317" s="203" t="s">
        <v>982</v>
      </c>
      <c r="G317" s="201"/>
      <c r="H317" s="204">
        <v>1</v>
      </c>
      <c r="I317" s="205"/>
      <c r="J317" s="201"/>
      <c r="K317" s="201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169</v>
      </c>
      <c r="AU317" s="210" t="s">
        <v>85</v>
      </c>
      <c r="AV317" s="13" t="s">
        <v>85</v>
      </c>
      <c r="AW317" s="13" t="s">
        <v>38</v>
      </c>
      <c r="AX317" s="13" t="s">
        <v>83</v>
      </c>
      <c r="AY317" s="210" t="s">
        <v>156</v>
      </c>
    </row>
    <row r="318" spans="1:65" s="2" customFormat="1" ht="16.5" customHeight="1">
      <c r="A318" s="34"/>
      <c r="B318" s="35"/>
      <c r="C318" s="211" t="s">
        <v>572</v>
      </c>
      <c r="D318" s="211" t="s">
        <v>336</v>
      </c>
      <c r="E318" s="212" t="s">
        <v>1026</v>
      </c>
      <c r="F318" s="213" t="s">
        <v>1027</v>
      </c>
      <c r="G318" s="214" t="s">
        <v>417</v>
      </c>
      <c r="H318" s="215">
        <v>1</v>
      </c>
      <c r="I318" s="216"/>
      <c r="J318" s="217">
        <f>ROUND(I318*H318,2)</f>
        <v>0</v>
      </c>
      <c r="K318" s="213" t="s">
        <v>19</v>
      </c>
      <c r="L318" s="218"/>
      <c r="M318" s="219" t="s">
        <v>19</v>
      </c>
      <c r="N318" s="220" t="s">
        <v>47</v>
      </c>
      <c r="O318" s="64"/>
      <c r="P318" s="189">
        <f>O318*H318</f>
        <v>0</v>
      </c>
      <c r="Q318" s="189">
        <v>3.5999999999999999E-3</v>
      </c>
      <c r="R318" s="189">
        <f>Q318*H318</f>
        <v>3.5999999999999999E-3</v>
      </c>
      <c r="S318" s="189">
        <v>0</v>
      </c>
      <c r="T318" s="190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1" t="s">
        <v>214</v>
      </c>
      <c r="AT318" s="191" t="s">
        <v>336</v>
      </c>
      <c r="AU318" s="191" t="s">
        <v>85</v>
      </c>
      <c r="AY318" s="16" t="s">
        <v>156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6" t="s">
        <v>83</v>
      </c>
      <c r="BK318" s="192">
        <f>ROUND(I318*H318,2)</f>
        <v>0</v>
      </c>
      <c r="BL318" s="16" t="s">
        <v>163</v>
      </c>
      <c r="BM318" s="191" t="s">
        <v>1028</v>
      </c>
    </row>
    <row r="319" spans="1:65" s="2" customFormat="1" ht="11.25">
      <c r="A319" s="34"/>
      <c r="B319" s="35"/>
      <c r="C319" s="36"/>
      <c r="D319" s="193" t="s">
        <v>165</v>
      </c>
      <c r="E319" s="36"/>
      <c r="F319" s="194" t="s">
        <v>1027</v>
      </c>
      <c r="G319" s="36"/>
      <c r="H319" s="36"/>
      <c r="I319" s="195"/>
      <c r="J319" s="36"/>
      <c r="K319" s="36"/>
      <c r="L319" s="39"/>
      <c r="M319" s="196"/>
      <c r="N319" s="197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6" t="s">
        <v>165</v>
      </c>
      <c r="AU319" s="16" t="s">
        <v>85</v>
      </c>
    </row>
    <row r="320" spans="1:65" s="2" customFormat="1" ht="16.5" customHeight="1">
      <c r="A320" s="34"/>
      <c r="B320" s="35"/>
      <c r="C320" s="211" t="s">
        <v>576</v>
      </c>
      <c r="D320" s="211" t="s">
        <v>336</v>
      </c>
      <c r="E320" s="212" t="s">
        <v>1029</v>
      </c>
      <c r="F320" s="213" t="s">
        <v>1030</v>
      </c>
      <c r="G320" s="214" t="s">
        <v>417</v>
      </c>
      <c r="H320" s="215">
        <v>1</v>
      </c>
      <c r="I320" s="216"/>
      <c r="J320" s="217">
        <f>ROUND(I320*H320,2)</f>
        <v>0</v>
      </c>
      <c r="K320" s="213" t="s">
        <v>19</v>
      </c>
      <c r="L320" s="218"/>
      <c r="M320" s="219" t="s">
        <v>19</v>
      </c>
      <c r="N320" s="220" t="s">
        <v>47</v>
      </c>
      <c r="O320" s="64"/>
      <c r="P320" s="189">
        <f>O320*H320</f>
        <v>0</v>
      </c>
      <c r="Q320" s="189">
        <v>5.0000000000000001E-4</v>
      </c>
      <c r="R320" s="189">
        <f>Q320*H320</f>
        <v>5.0000000000000001E-4</v>
      </c>
      <c r="S320" s="189">
        <v>0</v>
      </c>
      <c r="T320" s="190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1" t="s">
        <v>214</v>
      </c>
      <c r="AT320" s="191" t="s">
        <v>336</v>
      </c>
      <c r="AU320" s="191" t="s">
        <v>85</v>
      </c>
      <c r="AY320" s="16" t="s">
        <v>156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6" t="s">
        <v>83</v>
      </c>
      <c r="BK320" s="192">
        <f>ROUND(I320*H320,2)</f>
        <v>0</v>
      </c>
      <c r="BL320" s="16" t="s">
        <v>163</v>
      </c>
      <c r="BM320" s="191" t="s">
        <v>1031</v>
      </c>
    </row>
    <row r="321" spans="1:65" s="2" customFormat="1" ht="11.25">
      <c r="A321" s="34"/>
      <c r="B321" s="35"/>
      <c r="C321" s="36"/>
      <c r="D321" s="193" t="s">
        <v>165</v>
      </c>
      <c r="E321" s="36"/>
      <c r="F321" s="194" t="s">
        <v>1030</v>
      </c>
      <c r="G321" s="36"/>
      <c r="H321" s="36"/>
      <c r="I321" s="195"/>
      <c r="J321" s="36"/>
      <c r="K321" s="36"/>
      <c r="L321" s="39"/>
      <c r="M321" s="196"/>
      <c r="N321" s="197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6" t="s">
        <v>165</v>
      </c>
      <c r="AU321" s="16" t="s">
        <v>85</v>
      </c>
    </row>
    <row r="322" spans="1:65" s="2" customFormat="1" ht="16.5" customHeight="1">
      <c r="A322" s="34"/>
      <c r="B322" s="35"/>
      <c r="C322" s="180" t="s">
        <v>583</v>
      </c>
      <c r="D322" s="180" t="s">
        <v>158</v>
      </c>
      <c r="E322" s="181" t="s">
        <v>1032</v>
      </c>
      <c r="F322" s="182" t="s">
        <v>1033</v>
      </c>
      <c r="G322" s="183" t="s">
        <v>300</v>
      </c>
      <c r="H322" s="184">
        <v>5.0000000000000001E-3</v>
      </c>
      <c r="I322" s="185"/>
      <c r="J322" s="186">
        <f>ROUND(I322*H322,2)</f>
        <v>0</v>
      </c>
      <c r="K322" s="182" t="s">
        <v>162</v>
      </c>
      <c r="L322" s="39"/>
      <c r="M322" s="187" t="s">
        <v>19</v>
      </c>
      <c r="N322" s="188" t="s">
        <v>47</v>
      </c>
      <c r="O322" s="64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1" t="s">
        <v>271</v>
      </c>
      <c r="AT322" s="191" t="s">
        <v>158</v>
      </c>
      <c r="AU322" s="191" t="s">
        <v>85</v>
      </c>
      <c r="AY322" s="16" t="s">
        <v>156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6" t="s">
        <v>83</v>
      </c>
      <c r="BK322" s="192">
        <f>ROUND(I322*H322,2)</f>
        <v>0</v>
      </c>
      <c r="BL322" s="16" t="s">
        <v>271</v>
      </c>
      <c r="BM322" s="191" t="s">
        <v>1034</v>
      </c>
    </row>
    <row r="323" spans="1:65" s="2" customFormat="1" ht="19.5">
      <c r="A323" s="34"/>
      <c r="B323" s="35"/>
      <c r="C323" s="36"/>
      <c r="D323" s="193" t="s">
        <v>165</v>
      </c>
      <c r="E323" s="36"/>
      <c r="F323" s="194" t="s">
        <v>1035</v>
      </c>
      <c r="G323" s="36"/>
      <c r="H323" s="36"/>
      <c r="I323" s="195"/>
      <c r="J323" s="36"/>
      <c r="K323" s="36"/>
      <c r="L323" s="39"/>
      <c r="M323" s="196"/>
      <c r="N323" s="197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6" t="s">
        <v>165</v>
      </c>
      <c r="AU323" s="16" t="s">
        <v>85</v>
      </c>
    </row>
    <row r="324" spans="1:65" s="2" customFormat="1" ht="11.25">
      <c r="A324" s="34"/>
      <c r="B324" s="35"/>
      <c r="C324" s="36"/>
      <c r="D324" s="198" t="s">
        <v>167</v>
      </c>
      <c r="E324" s="36"/>
      <c r="F324" s="199" t="s">
        <v>1036</v>
      </c>
      <c r="G324" s="36"/>
      <c r="H324" s="36"/>
      <c r="I324" s="195"/>
      <c r="J324" s="36"/>
      <c r="K324" s="36"/>
      <c r="L324" s="39"/>
      <c r="M324" s="222"/>
      <c r="N324" s="223"/>
      <c r="O324" s="224"/>
      <c r="P324" s="224"/>
      <c r="Q324" s="224"/>
      <c r="R324" s="224"/>
      <c r="S324" s="224"/>
      <c r="T324" s="22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6" t="s">
        <v>167</v>
      </c>
      <c r="AU324" s="16" t="s">
        <v>85</v>
      </c>
    </row>
    <row r="325" spans="1:65" s="2" customFormat="1" ht="6.95" customHeight="1">
      <c r="A325" s="34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39"/>
      <c r="M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</row>
  </sheetData>
  <sheetProtection algorithmName="SHA-512" hashValue="Xd7VW9Op6RBbgE2vYBDcemGADoOvPzG2haNjvOFBPxsUKWXtoU/OlgFySs7NR1GJ6JEeoFqlahWvX4ocMc3MWA==" saltValue="txSfLkrIlb22sKKXvzM9TzaKZpzspn/XMI3vXQwbiTXJV0TNnweazf0mr0cYMYzE9ZHUF1uVfZdW0/zN+X1Idg==" spinCount="100000" sheet="1" objects="1" scenarios="1" formatColumns="0" formatRows="0" autoFilter="0"/>
  <autoFilter ref="C95:K324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1" r:id="rId1"/>
    <hyperlink ref="F105" r:id="rId2"/>
    <hyperlink ref="F109" r:id="rId3"/>
    <hyperlink ref="F113" r:id="rId4"/>
    <hyperlink ref="F117" r:id="rId5"/>
    <hyperlink ref="F121" r:id="rId6"/>
    <hyperlink ref="F125" r:id="rId7"/>
    <hyperlink ref="F129" r:id="rId8"/>
    <hyperlink ref="F133" r:id="rId9"/>
    <hyperlink ref="F136" r:id="rId10"/>
    <hyperlink ref="F140" r:id="rId11"/>
    <hyperlink ref="F144" r:id="rId12"/>
    <hyperlink ref="F148" r:id="rId13"/>
    <hyperlink ref="F152" r:id="rId14"/>
    <hyperlink ref="F157" r:id="rId15"/>
    <hyperlink ref="F164" r:id="rId16"/>
    <hyperlink ref="F168" r:id="rId17"/>
    <hyperlink ref="F175" r:id="rId18"/>
    <hyperlink ref="F179" r:id="rId19"/>
    <hyperlink ref="F183" r:id="rId20"/>
    <hyperlink ref="F187" r:id="rId21"/>
    <hyperlink ref="F191" r:id="rId22"/>
    <hyperlink ref="F197" r:id="rId23"/>
    <hyperlink ref="F201" r:id="rId24"/>
    <hyperlink ref="F205" r:id="rId25"/>
    <hyperlink ref="F211" r:id="rId26"/>
    <hyperlink ref="F219" r:id="rId27"/>
    <hyperlink ref="F227" r:id="rId28"/>
    <hyperlink ref="F251" r:id="rId29"/>
    <hyperlink ref="F257" r:id="rId30"/>
    <hyperlink ref="F266" r:id="rId31"/>
    <hyperlink ref="F281" r:id="rId32"/>
    <hyperlink ref="F285" r:id="rId33"/>
    <hyperlink ref="F289" r:id="rId34"/>
    <hyperlink ref="F293" r:id="rId35"/>
    <hyperlink ref="F297" r:id="rId36"/>
    <hyperlink ref="F301" r:id="rId37"/>
    <hyperlink ref="F307" r:id="rId38"/>
    <hyperlink ref="F315" r:id="rId39"/>
    <hyperlink ref="F324" r:id="rId4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6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85</v>
      </c>
    </row>
    <row r="4" spans="1:46" s="1" customFormat="1" ht="24.95" customHeight="1">
      <c r="B4" s="19"/>
      <c r="D4" s="110" t="s">
        <v>120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51" t="str">
        <f>'Rekapitulace stavby'!K6</f>
        <v>SOU zemědělské Chvaletice - hospodaření se srážkovými vodami</v>
      </c>
      <c r="F7" s="352"/>
      <c r="G7" s="352"/>
      <c r="H7" s="352"/>
      <c r="L7" s="19"/>
    </row>
    <row r="8" spans="1:46" s="1" customFormat="1" ht="12" customHeight="1">
      <c r="B8" s="19"/>
      <c r="D8" s="112" t="s">
        <v>121</v>
      </c>
      <c r="L8" s="19"/>
    </row>
    <row r="9" spans="1:46" s="2" customFormat="1" ht="16.5" customHeight="1">
      <c r="A9" s="34"/>
      <c r="B9" s="39"/>
      <c r="C9" s="34"/>
      <c r="D9" s="34"/>
      <c r="E9" s="351" t="s">
        <v>122</v>
      </c>
      <c r="F9" s="353"/>
      <c r="G9" s="353"/>
      <c r="H9" s="35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4" t="s">
        <v>1037</v>
      </c>
      <c r="F11" s="353"/>
      <c r="G11" s="353"/>
      <c r="H11" s="35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32</v>
      </c>
      <c r="F17" s="34"/>
      <c r="G17" s="34"/>
      <c r="H17" s="34"/>
      <c r="I17" s="112" t="s">
        <v>33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34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5" t="str">
        <f>'Rekapitulace stavby'!E14</f>
        <v>Vyplň údaj</v>
      </c>
      <c r="F20" s="356"/>
      <c r="G20" s="356"/>
      <c r="H20" s="356"/>
      <c r="I20" s="112" t="s">
        <v>33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36</v>
      </c>
      <c r="E22" s="34"/>
      <c r="F22" s="34"/>
      <c r="G22" s="34"/>
      <c r="H22" s="34"/>
      <c r="I22" s="112" t="s">
        <v>31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126</v>
      </c>
      <c r="F23" s="34"/>
      <c r="G23" s="34"/>
      <c r="H23" s="34"/>
      <c r="I23" s="112" t="s">
        <v>33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31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33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7"/>
      <c r="B29" s="118"/>
      <c r="C29" s="117"/>
      <c r="D29" s="117"/>
      <c r="E29" s="357" t="s">
        <v>19</v>
      </c>
      <c r="F29" s="357"/>
      <c r="G29" s="357"/>
      <c r="H29" s="35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42</v>
      </c>
      <c r="E32" s="34"/>
      <c r="F32" s="34"/>
      <c r="G32" s="34"/>
      <c r="H32" s="34"/>
      <c r="I32" s="34"/>
      <c r="J32" s="122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0"/>
      <c r="E33" s="120"/>
      <c r="F33" s="120"/>
      <c r="G33" s="120"/>
      <c r="H33" s="120"/>
      <c r="I33" s="120"/>
      <c r="J33" s="120"/>
      <c r="K33" s="120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44</v>
      </c>
      <c r="G34" s="34"/>
      <c r="H34" s="34"/>
      <c r="I34" s="123" t="s">
        <v>43</v>
      </c>
      <c r="J34" s="123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46</v>
      </c>
      <c r="E35" s="112" t="s">
        <v>47</v>
      </c>
      <c r="F35" s="125">
        <f>ROUND((SUM(BE87:BE91)),  2)</f>
        <v>0</v>
      </c>
      <c r="G35" s="34"/>
      <c r="H35" s="34"/>
      <c r="I35" s="126">
        <v>0.21</v>
      </c>
      <c r="J35" s="125">
        <f>ROUND(((SUM(BE87:BE91))*I35),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5">
        <f>ROUND((SUM(BF87:BF91)),  2)</f>
        <v>0</v>
      </c>
      <c r="G36" s="34"/>
      <c r="H36" s="34"/>
      <c r="I36" s="126">
        <v>0.15</v>
      </c>
      <c r="J36" s="125">
        <f>ROUND(((SUM(BF87:BF91))*I36),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5">
        <f>ROUND((SUM(BG87:BG91)),  2)</f>
        <v>0</v>
      </c>
      <c r="G37" s="34"/>
      <c r="H37" s="34"/>
      <c r="I37" s="126">
        <v>0.21</v>
      </c>
      <c r="J37" s="125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5">
        <f>ROUND((SUM(BH87:BH91)),  2)</f>
        <v>0</v>
      </c>
      <c r="G38" s="34"/>
      <c r="H38" s="34"/>
      <c r="I38" s="126">
        <v>0.15</v>
      </c>
      <c r="J38" s="125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5">
        <f>ROUND((SUM(BI87:BI91)),  2)</f>
        <v>0</v>
      </c>
      <c r="G39" s="34"/>
      <c r="H39" s="34"/>
      <c r="I39" s="126">
        <v>0</v>
      </c>
      <c r="J39" s="125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127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SOU zemědělské Chvaletice - hospodaření se srážkovými vodami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121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122</v>
      </c>
      <c r="F52" s="360"/>
      <c r="G52" s="360"/>
      <c r="H52" s="36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2" t="str">
        <f>E11</f>
        <v>SO-03 - Přípojka NN A (samostatná PD)</v>
      </c>
      <c r="F54" s="360"/>
      <c r="G54" s="360"/>
      <c r="H54" s="36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 xml:space="preserve"> </v>
      </c>
      <c r="G56" s="36"/>
      <c r="H56" s="36"/>
      <c r="I56" s="28" t="s">
        <v>24</v>
      </c>
      <c r="J56" s="59" t="str">
        <f>IF(J14="","",J14)</f>
        <v>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Pardubický kraj, Komenského náměstí 125, Pardubice</v>
      </c>
      <c r="G58" s="36"/>
      <c r="H58" s="36"/>
      <c r="I58" s="28" t="s">
        <v>36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8" t="s">
        <v>34</v>
      </c>
      <c r="D59" s="36"/>
      <c r="E59" s="36"/>
      <c r="F59" s="26" t="str">
        <f>IF(E20="","",E20)</f>
        <v>Vyplň údaj</v>
      </c>
      <c r="G59" s="36"/>
      <c r="H59" s="36"/>
      <c r="I59" s="28" t="s">
        <v>39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8" t="s">
        <v>128</v>
      </c>
      <c r="D61" s="139"/>
      <c r="E61" s="139"/>
      <c r="F61" s="139"/>
      <c r="G61" s="139"/>
      <c r="H61" s="139"/>
      <c r="I61" s="139"/>
      <c r="J61" s="140" t="s">
        <v>129</v>
      </c>
      <c r="K61" s="139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41" t="s">
        <v>74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130</v>
      </c>
    </row>
    <row r="64" spans="1:47" s="9" customFormat="1" ht="24.95" customHeight="1">
      <c r="B64" s="142"/>
      <c r="C64" s="143"/>
      <c r="D64" s="144" t="s">
        <v>1038</v>
      </c>
      <c r="E64" s="145"/>
      <c r="F64" s="145"/>
      <c r="G64" s="145"/>
      <c r="H64" s="145"/>
      <c r="I64" s="145"/>
      <c r="J64" s="146">
        <f>J88</f>
        <v>0</v>
      </c>
      <c r="K64" s="143"/>
      <c r="L64" s="147"/>
    </row>
    <row r="65" spans="1:31" s="10" customFormat="1" ht="19.899999999999999" customHeight="1">
      <c r="B65" s="148"/>
      <c r="C65" s="97"/>
      <c r="D65" s="149" t="s">
        <v>1039</v>
      </c>
      <c r="E65" s="150"/>
      <c r="F65" s="150"/>
      <c r="G65" s="150"/>
      <c r="H65" s="150"/>
      <c r="I65" s="150"/>
      <c r="J65" s="151">
        <f>J89</f>
        <v>0</v>
      </c>
      <c r="K65" s="97"/>
      <c r="L65" s="152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2" t="s">
        <v>141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8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58" t="str">
        <f>E7</f>
        <v>SOU zemědělské Chvaletice - hospodaření se srážkovými vodami</v>
      </c>
      <c r="F75" s="359"/>
      <c r="G75" s="359"/>
      <c r="H75" s="359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0"/>
      <c r="C76" s="28" t="s">
        <v>121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4"/>
      <c r="B77" s="35"/>
      <c r="C77" s="36"/>
      <c r="D77" s="36"/>
      <c r="E77" s="358" t="s">
        <v>122</v>
      </c>
      <c r="F77" s="360"/>
      <c r="G77" s="360"/>
      <c r="H77" s="360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8" t="s">
        <v>123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12" t="str">
        <f>E11</f>
        <v>SO-03 - Přípojka NN A (samostatná PD)</v>
      </c>
      <c r="F79" s="360"/>
      <c r="G79" s="360"/>
      <c r="H79" s="360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8" t="s">
        <v>22</v>
      </c>
      <c r="D81" s="36"/>
      <c r="E81" s="36"/>
      <c r="F81" s="26" t="str">
        <f>F14</f>
        <v xml:space="preserve"> </v>
      </c>
      <c r="G81" s="36"/>
      <c r="H81" s="36"/>
      <c r="I81" s="28" t="s">
        <v>24</v>
      </c>
      <c r="J81" s="59" t="str">
        <f>IF(J14="","",J14)</f>
        <v>3. 12. 2021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8" t="s">
        <v>30</v>
      </c>
      <c r="D83" s="36"/>
      <c r="E83" s="36"/>
      <c r="F83" s="26" t="str">
        <f>E17</f>
        <v>Pardubický kraj, Komenského náměstí 125, Pardubice</v>
      </c>
      <c r="G83" s="36"/>
      <c r="H83" s="36"/>
      <c r="I83" s="28" t="s">
        <v>36</v>
      </c>
      <c r="J83" s="32" t="str">
        <f>E23</f>
        <v>Agroprojekce Litomyšl, s.r.o.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8" t="s">
        <v>34</v>
      </c>
      <c r="D84" s="36"/>
      <c r="E84" s="36"/>
      <c r="F84" s="26" t="str">
        <f>IF(E20="","",E20)</f>
        <v>Vyplň údaj</v>
      </c>
      <c r="G84" s="36"/>
      <c r="H84" s="36"/>
      <c r="I84" s="28" t="s">
        <v>39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3"/>
      <c r="B86" s="154"/>
      <c r="C86" s="155" t="s">
        <v>142</v>
      </c>
      <c r="D86" s="156" t="s">
        <v>61</v>
      </c>
      <c r="E86" s="156" t="s">
        <v>57</v>
      </c>
      <c r="F86" s="156" t="s">
        <v>58</v>
      </c>
      <c r="G86" s="156" t="s">
        <v>143</v>
      </c>
      <c r="H86" s="156" t="s">
        <v>144</v>
      </c>
      <c r="I86" s="156" t="s">
        <v>145</v>
      </c>
      <c r="J86" s="156" t="s">
        <v>129</v>
      </c>
      <c r="K86" s="157" t="s">
        <v>146</v>
      </c>
      <c r="L86" s="158"/>
      <c r="M86" s="68" t="s">
        <v>19</v>
      </c>
      <c r="N86" s="69" t="s">
        <v>46</v>
      </c>
      <c r="O86" s="69" t="s">
        <v>147</v>
      </c>
      <c r="P86" s="69" t="s">
        <v>148</v>
      </c>
      <c r="Q86" s="69" t="s">
        <v>149</v>
      </c>
      <c r="R86" s="69" t="s">
        <v>150</v>
      </c>
      <c r="S86" s="69" t="s">
        <v>151</v>
      </c>
      <c r="T86" s="70" t="s">
        <v>152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4"/>
      <c r="B87" s="35"/>
      <c r="C87" s="75" t="s">
        <v>153</v>
      </c>
      <c r="D87" s="36"/>
      <c r="E87" s="36"/>
      <c r="F87" s="36"/>
      <c r="G87" s="36"/>
      <c r="H87" s="36"/>
      <c r="I87" s="36"/>
      <c r="J87" s="159">
        <f>BK87</f>
        <v>0</v>
      </c>
      <c r="K87" s="36"/>
      <c r="L87" s="39"/>
      <c r="M87" s="71"/>
      <c r="N87" s="160"/>
      <c r="O87" s="72"/>
      <c r="P87" s="161">
        <f>P88</f>
        <v>0</v>
      </c>
      <c r="Q87" s="72"/>
      <c r="R87" s="161">
        <f>R88</f>
        <v>0</v>
      </c>
      <c r="S87" s="72"/>
      <c r="T87" s="162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6" t="s">
        <v>75</v>
      </c>
      <c r="AU87" s="16" t="s">
        <v>130</v>
      </c>
      <c r="BK87" s="163">
        <f>BK88</f>
        <v>0</v>
      </c>
    </row>
    <row r="88" spans="1:65" s="12" customFormat="1" ht="25.9" customHeight="1">
      <c r="B88" s="164"/>
      <c r="C88" s="165"/>
      <c r="D88" s="166" t="s">
        <v>75</v>
      </c>
      <c r="E88" s="167" t="s">
        <v>336</v>
      </c>
      <c r="F88" s="167" t="s">
        <v>1040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</f>
        <v>0</v>
      </c>
      <c r="Q88" s="172"/>
      <c r="R88" s="173">
        <f>R89</f>
        <v>0</v>
      </c>
      <c r="S88" s="172"/>
      <c r="T88" s="174">
        <f>T89</f>
        <v>0</v>
      </c>
      <c r="AR88" s="175" t="s">
        <v>177</v>
      </c>
      <c r="AT88" s="176" t="s">
        <v>75</v>
      </c>
      <c r="AU88" s="176" t="s">
        <v>76</v>
      </c>
      <c r="AY88" s="175" t="s">
        <v>156</v>
      </c>
      <c r="BK88" s="177">
        <f>BK89</f>
        <v>0</v>
      </c>
    </row>
    <row r="89" spans="1:65" s="12" customFormat="1" ht="22.9" customHeight="1">
      <c r="B89" s="164"/>
      <c r="C89" s="165"/>
      <c r="D89" s="166" t="s">
        <v>75</v>
      </c>
      <c r="E89" s="178" t="s">
        <v>1041</v>
      </c>
      <c r="F89" s="178" t="s">
        <v>1042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SUM(P90:P91)</f>
        <v>0</v>
      </c>
      <c r="Q89" s="172"/>
      <c r="R89" s="173">
        <f>SUM(R90:R91)</f>
        <v>0</v>
      </c>
      <c r="S89" s="172"/>
      <c r="T89" s="174">
        <f>SUM(T90:T91)</f>
        <v>0</v>
      </c>
      <c r="AR89" s="175" t="s">
        <v>177</v>
      </c>
      <c r="AT89" s="176" t="s">
        <v>75</v>
      </c>
      <c r="AU89" s="176" t="s">
        <v>83</v>
      </c>
      <c r="AY89" s="175" t="s">
        <v>156</v>
      </c>
      <c r="BK89" s="177">
        <f>SUM(BK90:BK91)</f>
        <v>0</v>
      </c>
    </row>
    <row r="90" spans="1:65" s="2" customFormat="1" ht="16.5" customHeight="1">
      <c r="A90" s="34"/>
      <c r="B90" s="35"/>
      <c r="C90" s="180" t="s">
        <v>83</v>
      </c>
      <c r="D90" s="180" t="s">
        <v>158</v>
      </c>
      <c r="E90" s="181" t="s">
        <v>1043</v>
      </c>
      <c r="F90" s="182" t="s">
        <v>1044</v>
      </c>
      <c r="G90" s="183" t="s">
        <v>1021</v>
      </c>
      <c r="H90" s="184">
        <v>1</v>
      </c>
      <c r="I90" s="185"/>
      <c r="J90" s="186">
        <f>ROUND(I90*H90,2)</f>
        <v>0</v>
      </c>
      <c r="K90" s="182" t="s">
        <v>19</v>
      </c>
      <c r="L90" s="39"/>
      <c r="M90" s="187" t="s">
        <v>19</v>
      </c>
      <c r="N90" s="188" t="s">
        <v>47</v>
      </c>
      <c r="O90" s="64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1" t="s">
        <v>587</v>
      </c>
      <c r="AT90" s="191" t="s">
        <v>158</v>
      </c>
      <c r="AU90" s="191" t="s">
        <v>85</v>
      </c>
      <c r="AY90" s="16" t="s">
        <v>156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6" t="s">
        <v>83</v>
      </c>
      <c r="BK90" s="192">
        <f>ROUND(I90*H90,2)</f>
        <v>0</v>
      </c>
      <c r="BL90" s="16" t="s">
        <v>587</v>
      </c>
      <c r="BM90" s="191" t="s">
        <v>1045</v>
      </c>
    </row>
    <row r="91" spans="1:65" s="2" customFormat="1" ht="11.25">
      <c r="A91" s="34"/>
      <c r="B91" s="35"/>
      <c r="C91" s="36"/>
      <c r="D91" s="193" t="s">
        <v>165</v>
      </c>
      <c r="E91" s="36"/>
      <c r="F91" s="194" t="s">
        <v>1044</v>
      </c>
      <c r="G91" s="36"/>
      <c r="H91" s="36"/>
      <c r="I91" s="195"/>
      <c r="J91" s="36"/>
      <c r="K91" s="36"/>
      <c r="L91" s="39"/>
      <c r="M91" s="222"/>
      <c r="N91" s="223"/>
      <c r="O91" s="224"/>
      <c r="P91" s="224"/>
      <c r="Q91" s="224"/>
      <c r="R91" s="224"/>
      <c r="S91" s="224"/>
      <c r="T91" s="22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6" t="s">
        <v>165</v>
      </c>
      <c r="AU91" s="16" t="s">
        <v>85</v>
      </c>
    </row>
    <row r="92" spans="1:65" s="2" customFormat="1" ht="6.95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Hm6lDXbM0tcWgIDo2wE8vvkkJw7Bdap1xD1UkYr2a6bZobsoTU4ss4T5U50xaCWtl2yO6l+3eqSUXD/xIjbHWQ==" saltValue="SCIbs7e0EH9O0NIxoYFMfQ5mC+jXuHWfwoyXohyPrBHDmi3ItZf6yNQq03BiU+WUdUk26Salj6STxCj0qkEtWw==" spinCount="100000" sheet="1" objects="1" scenarios="1" formatColumns="0" formatRows="0" autoFilter="0"/>
  <autoFilter ref="C86:K9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6" t="s">
        <v>101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85</v>
      </c>
    </row>
    <row r="4" spans="1:46" s="1" customFormat="1" ht="24.95" customHeight="1">
      <c r="B4" s="19"/>
      <c r="D4" s="110" t="s">
        <v>120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51" t="str">
        <f>'Rekapitulace stavby'!K6</f>
        <v>SOU zemědělské Chvaletice - hospodaření se srážkovými vodami</v>
      </c>
      <c r="F7" s="352"/>
      <c r="G7" s="352"/>
      <c r="H7" s="352"/>
      <c r="L7" s="19"/>
    </row>
    <row r="8" spans="1:46" s="1" customFormat="1" ht="12" customHeight="1">
      <c r="B8" s="19"/>
      <c r="D8" s="112" t="s">
        <v>121</v>
      </c>
      <c r="L8" s="19"/>
    </row>
    <row r="9" spans="1:46" s="2" customFormat="1" ht="16.5" customHeight="1">
      <c r="A9" s="34"/>
      <c r="B9" s="39"/>
      <c r="C9" s="34"/>
      <c r="D9" s="34"/>
      <c r="E9" s="351" t="s">
        <v>122</v>
      </c>
      <c r="F9" s="353"/>
      <c r="G9" s="353"/>
      <c r="H9" s="35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4" t="s">
        <v>1046</v>
      </c>
      <c r="F11" s="353"/>
      <c r="G11" s="353"/>
      <c r="H11" s="35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91</v>
      </c>
      <c r="G13" s="34"/>
      <c r="H13" s="34"/>
      <c r="I13" s="112" t="s">
        <v>20</v>
      </c>
      <c r="J13" s="103" t="s">
        <v>125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15" t="s">
        <v>26</v>
      </c>
      <c r="E15" s="34"/>
      <c r="F15" s="116" t="s">
        <v>27</v>
      </c>
      <c r="G15" s="34"/>
      <c r="H15" s="34"/>
      <c r="I15" s="115" t="s">
        <v>28</v>
      </c>
      <c r="J15" s="116" t="s">
        <v>29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32</v>
      </c>
      <c r="F17" s="34"/>
      <c r="G17" s="34"/>
      <c r="H17" s="34"/>
      <c r="I17" s="112" t="s">
        <v>33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34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5" t="str">
        <f>'Rekapitulace stavby'!E14</f>
        <v>Vyplň údaj</v>
      </c>
      <c r="F20" s="356"/>
      <c r="G20" s="356"/>
      <c r="H20" s="356"/>
      <c r="I20" s="112" t="s">
        <v>33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36</v>
      </c>
      <c r="E22" s="34"/>
      <c r="F22" s="34"/>
      <c r="G22" s="34"/>
      <c r="H22" s="34"/>
      <c r="I22" s="112" t="s">
        <v>31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126</v>
      </c>
      <c r="F23" s="34"/>
      <c r="G23" s="34"/>
      <c r="H23" s="34"/>
      <c r="I23" s="112" t="s">
        <v>33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31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33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7"/>
      <c r="B29" s="118"/>
      <c r="C29" s="117"/>
      <c r="D29" s="117"/>
      <c r="E29" s="357" t="s">
        <v>19</v>
      </c>
      <c r="F29" s="357"/>
      <c r="G29" s="357"/>
      <c r="H29" s="35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42</v>
      </c>
      <c r="E32" s="34"/>
      <c r="F32" s="34"/>
      <c r="G32" s="34"/>
      <c r="H32" s="34"/>
      <c r="I32" s="34"/>
      <c r="J32" s="122">
        <f>ROUND(J95,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0"/>
      <c r="E33" s="120"/>
      <c r="F33" s="120"/>
      <c r="G33" s="120"/>
      <c r="H33" s="120"/>
      <c r="I33" s="120"/>
      <c r="J33" s="120"/>
      <c r="K33" s="120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44</v>
      </c>
      <c r="G34" s="34"/>
      <c r="H34" s="34"/>
      <c r="I34" s="123" t="s">
        <v>43</v>
      </c>
      <c r="J34" s="123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46</v>
      </c>
      <c r="E35" s="112" t="s">
        <v>47</v>
      </c>
      <c r="F35" s="125">
        <f>ROUND((SUM(BE95:BE550)),  2)</f>
        <v>0</v>
      </c>
      <c r="G35" s="34"/>
      <c r="H35" s="34"/>
      <c r="I35" s="126">
        <v>0.21</v>
      </c>
      <c r="J35" s="125">
        <f>ROUND(((SUM(BE95:BE550))*I35),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5">
        <f>ROUND((SUM(BF95:BF550)),  2)</f>
        <v>0</v>
      </c>
      <c r="G36" s="34"/>
      <c r="H36" s="34"/>
      <c r="I36" s="126">
        <v>0.15</v>
      </c>
      <c r="J36" s="125">
        <f>ROUND(((SUM(BF95:BF550))*I36),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5">
        <f>ROUND((SUM(BG95:BG550)),  2)</f>
        <v>0</v>
      </c>
      <c r="G37" s="34"/>
      <c r="H37" s="34"/>
      <c r="I37" s="126">
        <v>0.21</v>
      </c>
      <c r="J37" s="125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5">
        <f>ROUND((SUM(BH95:BH550)),  2)</f>
        <v>0</v>
      </c>
      <c r="G38" s="34"/>
      <c r="H38" s="34"/>
      <c r="I38" s="126">
        <v>0.15</v>
      </c>
      <c r="J38" s="125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5">
        <f>ROUND((SUM(BI95:BI550)),  2)</f>
        <v>0</v>
      </c>
      <c r="G39" s="34"/>
      <c r="H39" s="34"/>
      <c r="I39" s="126">
        <v>0</v>
      </c>
      <c r="J39" s="125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127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SOU zemědělské Chvaletice - hospodaření se srážkovými vodami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121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122</v>
      </c>
      <c r="F52" s="360"/>
      <c r="G52" s="360"/>
      <c r="H52" s="36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2" t="str">
        <f>E11</f>
        <v>SO-04 - Retence dílny</v>
      </c>
      <c r="F54" s="360"/>
      <c r="G54" s="360"/>
      <c r="H54" s="36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 xml:space="preserve"> </v>
      </c>
      <c r="G56" s="36"/>
      <c r="H56" s="36"/>
      <c r="I56" s="28" t="s">
        <v>24</v>
      </c>
      <c r="J56" s="59" t="str">
        <f>IF(J14="","",J14)</f>
        <v>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Pardubický kraj, Komenského náměstí 125, Pardubice</v>
      </c>
      <c r="G58" s="36"/>
      <c r="H58" s="36"/>
      <c r="I58" s="28" t="s">
        <v>36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8" t="s">
        <v>34</v>
      </c>
      <c r="D59" s="36"/>
      <c r="E59" s="36"/>
      <c r="F59" s="26" t="str">
        <f>IF(E20="","",E20)</f>
        <v>Vyplň údaj</v>
      </c>
      <c r="G59" s="36"/>
      <c r="H59" s="36"/>
      <c r="I59" s="28" t="s">
        <v>39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8" t="s">
        <v>128</v>
      </c>
      <c r="D61" s="139"/>
      <c r="E61" s="139"/>
      <c r="F61" s="139"/>
      <c r="G61" s="139"/>
      <c r="H61" s="139"/>
      <c r="I61" s="139"/>
      <c r="J61" s="140" t="s">
        <v>129</v>
      </c>
      <c r="K61" s="139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41" t="s">
        <v>74</v>
      </c>
      <c r="D63" s="36"/>
      <c r="E63" s="36"/>
      <c r="F63" s="36"/>
      <c r="G63" s="36"/>
      <c r="H63" s="36"/>
      <c r="I63" s="36"/>
      <c r="J63" s="77">
        <f>J95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130</v>
      </c>
    </row>
    <row r="64" spans="1:47" s="9" customFormat="1" ht="24.95" customHeight="1">
      <c r="B64" s="142"/>
      <c r="C64" s="143"/>
      <c r="D64" s="144" t="s">
        <v>131</v>
      </c>
      <c r="E64" s="145"/>
      <c r="F64" s="145"/>
      <c r="G64" s="145"/>
      <c r="H64" s="145"/>
      <c r="I64" s="145"/>
      <c r="J64" s="146">
        <f>J96</f>
        <v>0</v>
      </c>
      <c r="K64" s="143"/>
      <c r="L64" s="147"/>
    </row>
    <row r="65" spans="1:31" s="10" customFormat="1" ht="19.899999999999999" customHeight="1">
      <c r="B65" s="148"/>
      <c r="C65" s="97"/>
      <c r="D65" s="149" t="s">
        <v>132</v>
      </c>
      <c r="E65" s="150"/>
      <c r="F65" s="150"/>
      <c r="G65" s="150"/>
      <c r="H65" s="150"/>
      <c r="I65" s="150"/>
      <c r="J65" s="151">
        <f>J97</f>
        <v>0</v>
      </c>
      <c r="K65" s="97"/>
      <c r="L65" s="152"/>
    </row>
    <row r="66" spans="1:31" s="10" customFormat="1" ht="19.899999999999999" customHeight="1">
      <c r="B66" s="148"/>
      <c r="C66" s="97"/>
      <c r="D66" s="149" t="s">
        <v>133</v>
      </c>
      <c r="E66" s="150"/>
      <c r="F66" s="150"/>
      <c r="G66" s="150"/>
      <c r="H66" s="150"/>
      <c r="I66" s="150"/>
      <c r="J66" s="151">
        <f>J263</f>
        <v>0</v>
      </c>
      <c r="K66" s="97"/>
      <c r="L66" s="152"/>
    </row>
    <row r="67" spans="1:31" s="10" customFormat="1" ht="19.899999999999999" customHeight="1">
      <c r="B67" s="148"/>
      <c r="C67" s="97"/>
      <c r="D67" s="149" t="s">
        <v>134</v>
      </c>
      <c r="E67" s="150"/>
      <c r="F67" s="150"/>
      <c r="G67" s="150"/>
      <c r="H67" s="150"/>
      <c r="I67" s="150"/>
      <c r="J67" s="151">
        <f>J281</f>
        <v>0</v>
      </c>
      <c r="K67" s="97"/>
      <c r="L67" s="152"/>
    </row>
    <row r="68" spans="1:31" s="10" customFormat="1" ht="19.899999999999999" customHeight="1">
      <c r="B68" s="148"/>
      <c r="C68" s="97"/>
      <c r="D68" s="149" t="s">
        <v>135</v>
      </c>
      <c r="E68" s="150"/>
      <c r="F68" s="150"/>
      <c r="G68" s="150"/>
      <c r="H68" s="150"/>
      <c r="I68" s="150"/>
      <c r="J68" s="151">
        <f>J302</f>
        <v>0</v>
      </c>
      <c r="K68" s="97"/>
      <c r="L68" s="152"/>
    </row>
    <row r="69" spans="1:31" s="10" customFormat="1" ht="19.899999999999999" customHeight="1">
      <c r="B69" s="148"/>
      <c r="C69" s="97"/>
      <c r="D69" s="149" t="s">
        <v>136</v>
      </c>
      <c r="E69" s="150"/>
      <c r="F69" s="150"/>
      <c r="G69" s="150"/>
      <c r="H69" s="150"/>
      <c r="I69" s="150"/>
      <c r="J69" s="151">
        <f>J331</f>
        <v>0</v>
      </c>
      <c r="K69" s="97"/>
      <c r="L69" s="152"/>
    </row>
    <row r="70" spans="1:31" s="10" customFormat="1" ht="19.899999999999999" customHeight="1">
      <c r="B70" s="148"/>
      <c r="C70" s="97"/>
      <c r="D70" s="149" t="s">
        <v>137</v>
      </c>
      <c r="E70" s="150"/>
      <c r="F70" s="150"/>
      <c r="G70" s="150"/>
      <c r="H70" s="150"/>
      <c r="I70" s="150"/>
      <c r="J70" s="151">
        <f>J355</f>
        <v>0</v>
      </c>
      <c r="K70" s="97"/>
      <c r="L70" s="152"/>
    </row>
    <row r="71" spans="1:31" s="10" customFormat="1" ht="19.899999999999999" customHeight="1">
      <c r="B71" s="148"/>
      <c r="C71" s="97"/>
      <c r="D71" s="149" t="s">
        <v>138</v>
      </c>
      <c r="E71" s="150"/>
      <c r="F71" s="150"/>
      <c r="G71" s="150"/>
      <c r="H71" s="150"/>
      <c r="I71" s="150"/>
      <c r="J71" s="151">
        <f>J490</f>
        <v>0</v>
      </c>
      <c r="K71" s="97"/>
      <c r="L71" s="152"/>
    </row>
    <row r="72" spans="1:31" s="10" customFormat="1" ht="19.899999999999999" customHeight="1">
      <c r="B72" s="148"/>
      <c r="C72" s="97"/>
      <c r="D72" s="149" t="s">
        <v>139</v>
      </c>
      <c r="E72" s="150"/>
      <c r="F72" s="150"/>
      <c r="G72" s="150"/>
      <c r="H72" s="150"/>
      <c r="I72" s="150"/>
      <c r="J72" s="151">
        <f>J512</f>
        <v>0</v>
      </c>
      <c r="K72" s="97"/>
      <c r="L72" s="152"/>
    </row>
    <row r="73" spans="1:31" s="10" customFormat="1" ht="19.899999999999999" customHeight="1">
      <c r="B73" s="148"/>
      <c r="C73" s="97"/>
      <c r="D73" s="149" t="s">
        <v>140</v>
      </c>
      <c r="E73" s="150"/>
      <c r="F73" s="150"/>
      <c r="G73" s="150"/>
      <c r="H73" s="150"/>
      <c r="I73" s="150"/>
      <c r="J73" s="151">
        <f>J544</f>
        <v>0</v>
      </c>
      <c r="K73" s="97"/>
      <c r="L73" s="152"/>
    </row>
    <row r="74" spans="1:31" s="2" customFormat="1" ht="21.7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pans="1:31" s="2" customFormat="1" ht="6.95" customHeight="1">
      <c r="A79" s="34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4.95" customHeight="1">
      <c r="A80" s="34"/>
      <c r="B80" s="35"/>
      <c r="C80" s="22" t="s">
        <v>141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2" customHeight="1">
      <c r="A82" s="34"/>
      <c r="B82" s="35"/>
      <c r="C82" s="28" t="s">
        <v>16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6.5" customHeight="1">
      <c r="A83" s="34"/>
      <c r="B83" s="35"/>
      <c r="C83" s="36"/>
      <c r="D83" s="36"/>
      <c r="E83" s="358" t="str">
        <f>E7</f>
        <v>SOU zemědělské Chvaletice - hospodaření se srážkovými vodami</v>
      </c>
      <c r="F83" s="359"/>
      <c r="G83" s="359"/>
      <c r="H83" s="359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1" customFormat="1" ht="12" customHeight="1">
      <c r="B84" s="20"/>
      <c r="C84" s="28" t="s">
        <v>121</v>
      </c>
      <c r="D84" s="21"/>
      <c r="E84" s="21"/>
      <c r="F84" s="21"/>
      <c r="G84" s="21"/>
      <c r="H84" s="21"/>
      <c r="I84" s="21"/>
      <c r="J84" s="21"/>
      <c r="K84" s="21"/>
      <c r="L84" s="19"/>
    </row>
    <row r="85" spans="1:63" s="2" customFormat="1" ht="16.5" customHeight="1">
      <c r="A85" s="34"/>
      <c r="B85" s="35"/>
      <c r="C85" s="36"/>
      <c r="D85" s="36"/>
      <c r="E85" s="358" t="s">
        <v>122</v>
      </c>
      <c r="F85" s="360"/>
      <c r="G85" s="360"/>
      <c r="H85" s="360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2" customHeight="1">
      <c r="A86" s="34"/>
      <c r="B86" s="35"/>
      <c r="C86" s="28" t="s">
        <v>123</v>
      </c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6.5" customHeight="1">
      <c r="A87" s="34"/>
      <c r="B87" s="35"/>
      <c r="C87" s="36"/>
      <c r="D87" s="36"/>
      <c r="E87" s="312" t="str">
        <f>E11</f>
        <v>SO-04 - Retence dílny</v>
      </c>
      <c r="F87" s="360"/>
      <c r="G87" s="360"/>
      <c r="H87" s="360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12" customHeight="1">
      <c r="A89" s="34"/>
      <c r="B89" s="35"/>
      <c r="C89" s="28" t="s">
        <v>22</v>
      </c>
      <c r="D89" s="36"/>
      <c r="E89" s="36"/>
      <c r="F89" s="26" t="str">
        <f>F14</f>
        <v xml:space="preserve"> </v>
      </c>
      <c r="G89" s="36"/>
      <c r="H89" s="36"/>
      <c r="I89" s="28" t="s">
        <v>24</v>
      </c>
      <c r="J89" s="59" t="str">
        <f>IF(J14="","",J14)</f>
        <v>3. 12. 2021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25.7" customHeight="1">
      <c r="A91" s="34"/>
      <c r="B91" s="35"/>
      <c r="C91" s="28" t="s">
        <v>30</v>
      </c>
      <c r="D91" s="36"/>
      <c r="E91" s="36"/>
      <c r="F91" s="26" t="str">
        <f>E17</f>
        <v>Pardubický kraj, Komenského náměstí 125, Pardubice</v>
      </c>
      <c r="G91" s="36"/>
      <c r="H91" s="36"/>
      <c r="I91" s="28" t="s">
        <v>36</v>
      </c>
      <c r="J91" s="32" t="str">
        <f>E23</f>
        <v>Agroprojekce Litomyšl, s.r.o.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5.2" customHeight="1">
      <c r="A92" s="34"/>
      <c r="B92" s="35"/>
      <c r="C92" s="28" t="s">
        <v>34</v>
      </c>
      <c r="D92" s="36"/>
      <c r="E92" s="36"/>
      <c r="F92" s="26" t="str">
        <f>IF(E20="","",E20)</f>
        <v>Vyplň údaj</v>
      </c>
      <c r="G92" s="36"/>
      <c r="H92" s="36"/>
      <c r="I92" s="28" t="s">
        <v>39</v>
      </c>
      <c r="J92" s="32" t="str">
        <f>E26</f>
        <v xml:space="preserve"> </v>
      </c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11" customFormat="1" ht="29.25" customHeight="1">
      <c r="A94" s="153"/>
      <c r="B94" s="154"/>
      <c r="C94" s="155" t="s">
        <v>142</v>
      </c>
      <c r="D94" s="156" t="s">
        <v>61</v>
      </c>
      <c r="E94" s="156" t="s">
        <v>57</v>
      </c>
      <c r="F94" s="156" t="s">
        <v>58</v>
      </c>
      <c r="G94" s="156" t="s">
        <v>143</v>
      </c>
      <c r="H94" s="156" t="s">
        <v>144</v>
      </c>
      <c r="I94" s="156" t="s">
        <v>145</v>
      </c>
      <c r="J94" s="156" t="s">
        <v>129</v>
      </c>
      <c r="K94" s="157" t="s">
        <v>146</v>
      </c>
      <c r="L94" s="158"/>
      <c r="M94" s="68" t="s">
        <v>19</v>
      </c>
      <c r="N94" s="69" t="s">
        <v>46</v>
      </c>
      <c r="O94" s="69" t="s">
        <v>147</v>
      </c>
      <c r="P94" s="69" t="s">
        <v>148</v>
      </c>
      <c r="Q94" s="69" t="s">
        <v>149</v>
      </c>
      <c r="R94" s="69" t="s">
        <v>150</v>
      </c>
      <c r="S94" s="69" t="s">
        <v>151</v>
      </c>
      <c r="T94" s="70" t="s">
        <v>152</v>
      </c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</row>
    <row r="95" spans="1:63" s="2" customFormat="1" ht="22.9" customHeight="1">
      <c r="A95" s="34"/>
      <c r="B95" s="35"/>
      <c r="C95" s="75" t="s">
        <v>153</v>
      </c>
      <c r="D95" s="36"/>
      <c r="E95" s="36"/>
      <c r="F95" s="36"/>
      <c r="G95" s="36"/>
      <c r="H95" s="36"/>
      <c r="I95" s="36"/>
      <c r="J95" s="159">
        <f>BK95</f>
        <v>0</v>
      </c>
      <c r="K95" s="36"/>
      <c r="L95" s="39"/>
      <c r="M95" s="71"/>
      <c r="N95" s="160"/>
      <c r="O95" s="72"/>
      <c r="P95" s="161">
        <f>P96</f>
        <v>0</v>
      </c>
      <c r="Q95" s="72"/>
      <c r="R95" s="161">
        <f>R96</f>
        <v>826.80995469000004</v>
      </c>
      <c r="S95" s="72"/>
      <c r="T95" s="162">
        <f>T96</f>
        <v>38.518999999999998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6" t="s">
        <v>75</v>
      </c>
      <c r="AU95" s="16" t="s">
        <v>130</v>
      </c>
      <c r="BK95" s="163">
        <f>BK96</f>
        <v>0</v>
      </c>
    </row>
    <row r="96" spans="1:63" s="12" customFormat="1" ht="25.9" customHeight="1">
      <c r="B96" s="164"/>
      <c r="C96" s="165"/>
      <c r="D96" s="166" t="s">
        <v>75</v>
      </c>
      <c r="E96" s="167" t="s">
        <v>154</v>
      </c>
      <c r="F96" s="167" t="s">
        <v>155</v>
      </c>
      <c r="G96" s="165"/>
      <c r="H96" s="165"/>
      <c r="I96" s="168"/>
      <c r="J96" s="169">
        <f>BK96</f>
        <v>0</v>
      </c>
      <c r="K96" s="165"/>
      <c r="L96" s="170"/>
      <c r="M96" s="171"/>
      <c r="N96" s="172"/>
      <c r="O96" s="172"/>
      <c r="P96" s="173">
        <f>P97+P263+P281+P302+P331+P355+P490+P512+P544</f>
        <v>0</v>
      </c>
      <c r="Q96" s="172"/>
      <c r="R96" s="173">
        <f>R97+R263+R281+R302+R331+R355+R490+R512+R544</f>
        <v>826.80995469000004</v>
      </c>
      <c r="S96" s="172"/>
      <c r="T96" s="174">
        <f>T97+T263+T281+T302+T331+T355+T490+T512+T544</f>
        <v>38.518999999999998</v>
      </c>
      <c r="AR96" s="175" t="s">
        <v>83</v>
      </c>
      <c r="AT96" s="176" t="s">
        <v>75</v>
      </c>
      <c r="AU96" s="176" t="s">
        <v>76</v>
      </c>
      <c r="AY96" s="175" t="s">
        <v>156</v>
      </c>
      <c r="BK96" s="177">
        <f>BK97+BK263+BK281+BK302+BK331+BK355+BK490+BK512+BK544</f>
        <v>0</v>
      </c>
    </row>
    <row r="97" spans="1:65" s="12" customFormat="1" ht="22.9" customHeight="1">
      <c r="B97" s="164"/>
      <c r="C97" s="165"/>
      <c r="D97" s="166" t="s">
        <v>75</v>
      </c>
      <c r="E97" s="178" t="s">
        <v>83</v>
      </c>
      <c r="F97" s="178" t="s">
        <v>157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SUM(P98:P262)</f>
        <v>0</v>
      </c>
      <c r="Q97" s="172"/>
      <c r="R97" s="173">
        <f>SUM(R98:R262)</f>
        <v>61.469627459999998</v>
      </c>
      <c r="S97" s="172"/>
      <c r="T97" s="174">
        <f>SUM(T98:T262)</f>
        <v>38.239999999999995</v>
      </c>
      <c r="AR97" s="175" t="s">
        <v>83</v>
      </c>
      <c r="AT97" s="176" t="s">
        <v>75</v>
      </c>
      <c r="AU97" s="176" t="s">
        <v>83</v>
      </c>
      <c r="AY97" s="175" t="s">
        <v>156</v>
      </c>
      <c r="BK97" s="177">
        <f>SUM(BK98:BK262)</f>
        <v>0</v>
      </c>
    </row>
    <row r="98" spans="1:65" s="2" customFormat="1" ht="16.5" customHeight="1">
      <c r="A98" s="34"/>
      <c r="B98" s="35"/>
      <c r="C98" s="180" t="s">
        <v>83</v>
      </c>
      <c r="D98" s="180" t="s">
        <v>158</v>
      </c>
      <c r="E98" s="181" t="s">
        <v>1047</v>
      </c>
      <c r="F98" s="182" t="s">
        <v>1048</v>
      </c>
      <c r="G98" s="183" t="s">
        <v>161</v>
      </c>
      <c r="H98" s="184">
        <v>47</v>
      </c>
      <c r="I98" s="185"/>
      <c r="J98" s="186">
        <f>ROUND(I98*H98,2)</f>
        <v>0</v>
      </c>
      <c r="K98" s="182" t="s">
        <v>162</v>
      </c>
      <c r="L98" s="39"/>
      <c r="M98" s="187" t="s">
        <v>19</v>
      </c>
      <c r="N98" s="188" t="s">
        <v>47</v>
      </c>
      <c r="O98" s="64"/>
      <c r="P98" s="189">
        <f>O98*H98</f>
        <v>0</v>
      </c>
      <c r="Q98" s="189">
        <v>0</v>
      </c>
      <c r="R98" s="189">
        <f>Q98*H98</f>
        <v>0</v>
      </c>
      <c r="S98" s="189">
        <v>0.57999999999999996</v>
      </c>
      <c r="T98" s="190">
        <f>S98*H98</f>
        <v>27.259999999999998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1" t="s">
        <v>163</v>
      </c>
      <c r="AT98" s="191" t="s">
        <v>158</v>
      </c>
      <c r="AU98" s="191" t="s">
        <v>85</v>
      </c>
      <c r="AY98" s="16" t="s">
        <v>156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6" t="s">
        <v>83</v>
      </c>
      <c r="BK98" s="192">
        <f>ROUND(I98*H98,2)</f>
        <v>0</v>
      </c>
      <c r="BL98" s="16" t="s">
        <v>163</v>
      </c>
      <c r="BM98" s="191" t="s">
        <v>1049</v>
      </c>
    </row>
    <row r="99" spans="1:65" s="2" customFormat="1" ht="19.5">
      <c r="A99" s="34"/>
      <c r="B99" s="35"/>
      <c r="C99" s="36"/>
      <c r="D99" s="193" t="s">
        <v>165</v>
      </c>
      <c r="E99" s="36"/>
      <c r="F99" s="194" t="s">
        <v>1050</v>
      </c>
      <c r="G99" s="36"/>
      <c r="H99" s="36"/>
      <c r="I99" s="195"/>
      <c r="J99" s="36"/>
      <c r="K99" s="36"/>
      <c r="L99" s="39"/>
      <c r="M99" s="196"/>
      <c r="N99" s="197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6" t="s">
        <v>165</v>
      </c>
      <c r="AU99" s="16" t="s">
        <v>85</v>
      </c>
    </row>
    <row r="100" spans="1:65" s="2" customFormat="1" ht="11.25">
      <c r="A100" s="34"/>
      <c r="B100" s="35"/>
      <c r="C100" s="36"/>
      <c r="D100" s="198" t="s">
        <v>167</v>
      </c>
      <c r="E100" s="36"/>
      <c r="F100" s="199" t="s">
        <v>1051</v>
      </c>
      <c r="G100" s="36"/>
      <c r="H100" s="36"/>
      <c r="I100" s="195"/>
      <c r="J100" s="36"/>
      <c r="K100" s="36"/>
      <c r="L100" s="39"/>
      <c r="M100" s="196"/>
      <c r="N100" s="197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6" t="s">
        <v>167</v>
      </c>
      <c r="AU100" s="16" t="s">
        <v>85</v>
      </c>
    </row>
    <row r="101" spans="1:65" s="13" customFormat="1" ht="11.25">
      <c r="B101" s="200"/>
      <c r="C101" s="201"/>
      <c r="D101" s="193" t="s">
        <v>169</v>
      </c>
      <c r="E101" s="202" t="s">
        <v>19</v>
      </c>
      <c r="F101" s="203" t="s">
        <v>1052</v>
      </c>
      <c r="G101" s="201"/>
      <c r="H101" s="204">
        <v>13</v>
      </c>
      <c r="I101" s="205"/>
      <c r="J101" s="201"/>
      <c r="K101" s="201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169</v>
      </c>
      <c r="AU101" s="210" t="s">
        <v>85</v>
      </c>
      <c r="AV101" s="13" t="s">
        <v>85</v>
      </c>
      <c r="AW101" s="13" t="s">
        <v>38</v>
      </c>
      <c r="AX101" s="13" t="s">
        <v>76</v>
      </c>
      <c r="AY101" s="210" t="s">
        <v>156</v>
      </c>
    </row>
    <row r="102" spans="1:65" s="13" customFormat="1" ht="11.25">
      <c r="B102" s="200"/>
      <c r="C102" s="201"/>
      <c r="D102" s="193" t="s">
        <v>169</v>
      </c>
      <c r="E102" s="202" t="s">
        <v>19</v>
      </c>
      <c r="F102" s="203" t="s">
        <v>1053</v>
      </c>
      <c r="G102" s="201"/>
      <c r="H102" s="204">
        <v>34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169</v>
      </c>
      <c r="AU102" s="210" t="s">
        <v>85</v>
      </c>
      <c r="AV102" s="13" t="s">
        <v>85</v>
      </c>
      <c r="AW102" s="13" t="s">
        <v>38</v>
      </c>
      <c r="AX102" s="13" t="s">
        <v>76</v>
      </c>
      <c r="AY102" s="210" t="s">
        <v>156</v>
      </c>
    </row>
    <row r="103" spans="1:65" s="2" customFormat="1" ht="16.5" customHeight="1">
      <c r="A103" s="34"/>
      <c r="B103" s="35"/>
      <c r="C103" s="180" t="s">
        <v>85</v>
      </c>
      <c r="D103" s="180" t="s">
        <v>158</v>
      </c>
      <c r="E103" s="181" t="s">
        <v>1054</v>
      </c>
      <c r="F103" s="182" t="s">
        <v>1055</v>
      </c>
      <c r="G103" s="183" t="s">
        <v>161</v>
      </c>
      <c r="H103" s="184">
        <v>47</v>
      </c>
      <c r="I103" s="185"/>
      <c r="J103" s="186">
        <f>ROUND(I103*H103,2)</f>
        <v>0</v>
      </c>
      <c r="K103" s="182" t="s">
        <v>162</v>
      </c>
      <c r="L103" s="39"/>
      <c r="M103" s="187" t="s">
        <v>19</v>
      </c>
      <c r="N103" s="188" t="s">
        <v>47</v>
      </c>
      <c r="O103" s="64"/>
      <c r="P103" s="189">
        <f>O103*H103</f>
        <v>0</v>
      </c>
      <c r="Q103" s="189">
        <v>0</v>
      </c>
      <c r="R103" s="189">
        <f>Q103*H103</f>
        <v>0</v>
      </c>
      <c r="S103" s="189">
        <v>9.8000000000000004E-2</v>
      </c>
      <c r="T103" s="190">
        <f>S103*H103</f>
        <v>4.6059999999999999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1" t="s">
        <v>163</v>
      </c>
      <c r="AT103" s="191" t="s">
        <v>158</v>
      </c>
      <c r="AU103" s="191" t="s">
        <v>85</v>
      </c>
      <c r="AY103" s="16" t="s">
        <v>156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6" t="s">
        <v>83</v>
      </c>
      <c r="BK103" s="192">
        <f>ROUND(I103*H103,2)</f>
        <v>0</v>
      </c>
      <c r="BL103" s="16" t="s">
        <v>163</v>
      </c>
      <c r="BM103" s="191" t="s">
        <v>1056</v>
      </c>
    </row>
    <row r="104" spans="1:65" s="2" customFormat="1" ht="19.5">
      <c r="A104" s="34"/>
      <c r="B104" s="35"/>
      <c r="C104" s="36"/>
      <c r="D104" s="193" t="s">
        <v>165</v>
      </c>
      <c r="E104" s="36"/>
      <c r="F104" s="194" t="s">
        <v>1057</v>
      </c>
      <c r="G104" s="36"/>
      <c r="H104" s="36"/>
      <c r="I104" s="195"/>
      <c r="J104" s="36"/>
      <c r="K104" s="36"/>
      <c r="L104" s="39"/>
      <c r="M104" s="196"/>
      <c r="N104" s="197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6" t="s">
        <v>165</v>
      </c>
      <c r="AU104" s="16" t="s">
        <v>85</v>
      </c>
    </row>
    <row r="105" spans="1:65" s="2" customFormat="1" ht="11.25">
      <c r="A105" s="34"/>
      <c r="B105" s="35"/>
      <c r="C105" s="36"/>
      <c r="D105" s="198" t="s">
        <v>167</v>
      </c>
      <c r="E105" s="36"/>
      <c r="F105" s="199" t="s">
        <v>1058</v>
      </c>
      <c r="G105" s="36"/>
      <c r="H105" s="36"/>
      <c r="I105" s="195"/>
      <c r="J105" s="36"/>
      <c r="K105" s="36"/>
      <c r="L105" s="39"/>
      <c r="M105" s="196"/>
      <c r="N105" s="197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6" t="s">
        <v>167</v>
      </c>
      <c r="AU105" s="16" t="s">
        <v>85</v>
      </c>
    </row>
    <row r="106" spans="1:65" s="2" customFormat="1" ht="21.75" customHeight="1">
      <c r="A106" s="34"/>
      <c r="B106" s="35"/>
      <c r="C106" s="180" t="s">
        <v>177</v>
      </c>
      <c r="D106" s="180" t="s">
        <v>158</v>
      </c>
      <c r="E106" s="181" t="s">
        <v>1059</v>
      </c>
      <c r="F106" s="182" t="s">
        <v>1060</v>
      </c>
      <c r="G106" s="183" t="s">
        <v>161</v>
      </c>
      <c r="H106" s="184">
        <v>47</v>
      </c>
      <c r="I106" s="185"/>
      <c r="J106" s="186">
        <f>ROUND(I106*H106,2)</f>
        <v>0</v>
      </c>
      <c r="K106" s="182" t="s">
        <v>162</v>
      </c>
      <c r="L106" s="39"/>
      <c r="M106" s="187" t="s">
        <v>19</v>
      </c>
      <c r="N106" s="188" t="s">
        <v>47</v>
      </c>
      <c r="O106" s="64"/>
      <c r="P106" s="189">
        <f>O106*H106</f>
        <v>0</v>
      </c>
      <c r="Q106" s="189">
        <v>4.0000000000000003E-5</v>
      </c>
      <c r="R106" s="189">
        <f>Q106*H106</f>
        <v>1.8800000000000002E-3</v>
      </c>
      <c r="S106" s="189">
        <v>9.1999999999999998E-2</v>
      </c>
      <c r="T106" s="190">
        <f>S106*H106</f>
        <v>4.3239999999999998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1" t="s">
        <v>163</v>
      </c>
      <c r="AT106" s="191" t="s">
        <v>158</v>
      </c>
      <c r="AU106" s="191" t="s">
        <v>85</v>
      </c>
      <c r="AY106" s="16" t="s">
        <v>156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6" t="s">
        <v>83</v>
      </c>
      <c r="BK106" s="192">
        <f>ROUND(I106*H106,2)</f>
        <v>0</v>
      </c>
      <c r="BL106" s="16" t="s">
        <v>163</v>
      </c>
      <c r="BM106" s="191" t="s">
        <v>1061</v>
      </c>
    </row>
    <row r="107" spans="1:65" s="2" customFormat="1" ht="19.5">
      <c r="A107" s="34"/>
      <c r="B107" s="35"/>
      <c r="C107" s="36"/>
      <c r="D107" s="193" t="s">
        <v>165</v>
      </c>
      <c r="E107" s="36"/>
      <c r="F107" s="194" t="s">
        <v>1062</v>
      </c>
      <c r="G107" s="36"/>
      <c r="H107" s="36"/>
      <c r="I107" s="195"/>
      <c r="J107" s="36"/>
      <c r="K107" s="36"/>
      <c r="L107" s="39"/>
      <c r="M107" s="196"/>
      <c r="N107" s="197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165</v>
      </c>
      <c r="AU107" s="16" t="s">
        <v>85</v>
      </c>
    </row>
    <row r="108" spans="1:65" s="2" customFormat="1" ht="11.25">
      <c r="A108" s="34"/>
      <c r="B108" s="35"/>
      <c r="C108" s="36"/>
      <c r="D108" s="198" t="s">
        <v>167</v>
      </c>
      <c r="E108" s="36"/>
      <c r="F108" s="199" t="s">
        <v>1063</v>
      </c>
      <c r="G108" s="36"/>
      <c r="H108" s="36"/>
      <c r="I108" s="195"/>
      <c r="J108" s="36"/>
      <c r="K108" s="36"/>
      <c r="L108" s="39"/>
      <c r="M108" s="196"/>
      <c r="N108" s="197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6" t="s">
        <v>167</v>
      </c>
      <c r="AU108" s="16" t="s">
        <v>85</v>
      </c>
    </row>
    <row r="109" spans="1:65" s="2" customFormat="1" ht="16.5" customHeight="1">
      <c r="A109" s="34"/>
      <c r="B109" s="35"/>
      <c r="C109" s="180" t="s">
        <v>163</v>
      </c>
      <c r="D109" s="180" t="s">
        <v>158</v>
      </c>
      <c r="E109" s="181" t="s">
        <v>1064</v>
      </c>
      <c r="F109" s="182" t="s">
        <v>1065</v>
      </c>
      <c r="G109" s="183" t="s">
        <v>180</v>
      </c>
      <c r="H109" s="184">
        <v>10</v>
      </c>
      <c r="I109" s="185"/>
      <c r="J109" s="186">
        <f>ROUND(I109*H109,2)</f>
        <v>0</v>
      </c>
      <c r="K109" s="182" t="s">
        <v>162</v>
      </c>
      <c r="L109" s="39"/>
      <c r="M109" s="187" t="s">
        <v>19</v>
      </c>
      <c r="N109" s="188" t="s">
        <v>47</v>
      </c>
      <c r="O109" s="64"/>
      <c r="P109" s="189">
        <f>O109*H109</f>
        <v>0</v>
      </c>
      <c r="Q109" s="189">
        <v>0</v>
      </c>
      <c r="R109" s="189">
        <f>Q109*H109</f>
        <v>0</v>
      </c>
      <c r="S109" s="189">
        <v>0.20499999999999999</v>
      </c>
      <c r="T109" s="190">
        <f>S109*H109</f>
        <v>2.0499999999999998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91" t="s">
        <v>163</v>
      </c>
      <c r="AT109" s="191" t="s">
        <v>158</v>
      </c>
      <c r="AU109" s="191" t="s">
        <v>85</v>
      </c>
      <c r="AY109" s="16" t="s">
        <v>156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6" t="s">
        <v>83</v>
      </c>
      <c r="BK109" s="192">
        <f>ROUND(I109*H109,2)</f>
        <v>0</v>
      </c>
      <c r="BL109" s="16" t="s">
        <v>163</v>
      </c>
      <c r="BM109" s="191" t="s">
        <v>1066</v>
      </c>
    </row>
    <row r="110" spans="1:65" s="2" customFormat="1" ht="19.5">
      <c r="A110" s="34"/>
      <c r="B110" s="35"/>
      <c r="C110" s="36"/>
      <c r="D110" s="193" t="s">
        <v>165</v>
      </c>
      <c r="E110" s="36"/>
      <c r="F110" s="194" t="s">
        <v>1067</v>
      </c>
      <c r="G110" s="36"/>
      <c r="H110" s="36"/>
      <c r="I110" s="195"/>
      <c r="J110" s="36"/>
      <c r="K110" s="36"/>
      <c r="L110" s="39"/>
      <c r="M110" s="196"/>
      <c r="N110" s="197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165</v>
      </c>
      <c r="AU110" s="16" t="s">
        <v>85</v>
      </c>
    </row>
    <row r="111" spans="1:65" s="2" customFormat="1" ht="11.25">
      <c r="A111" s="34"/>
      <c r="B111" s="35"/>
      <c r="C111" s="36"/>
      <c r="D111" s="198" t="s">
        <v>167</v>
      </c>
      <c r="E111" s="36"/>
      <c r="F111" s="199" t="s">
        <v>1068</v>
      </c>
      <c r="G111" s="36"/>
      <c r="H111" s="36"/>
      <c r="I111" s="195"/>
      <c r="J111" s="36"/>
      <c r="K111" s="36"/>
      <c r="L111" s="39"/>
      <c r="M111" s="196"/>
      <c r="N111" s="197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6" t="s">
        <v>167</v>
      </c>
      <c r="AU111" s="16" t="s">
        <v>85</v>
      </c>
    </row>
    <row r="112" spans="1:65" s="13" customFormat="1" ht="11.25">
      <c r="B112" s="200"/>
      <c r="C112" s="201"/>
      <c r="D112" s="193" t="s">
        <v>169</v>
      </c>
      <c r="E112" s="202" t="s">
        <v>19</v>
      </c>
      <c r="F112" s="203" t="s">
        <v>1069</v>
      </c>
      <c r="G112" s="201"/>
      <c r="H112" s="204">
        <v>2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169</v>
      </c>
      <c r="AU112" s="210" t="s">
        <v>85</v>
      </c>
      <c r="AV112" s="13" t="s">
        <v>85</v>
      </c>
      <c r="AW112" s="13" t="s">
        <v>38</v>
      </c>
      <c r="AX112" s="13" t="s">
        <v>76</v>
      </c>
      <c r="AY112" s="210" t="s">
        <v>156</v>
      </c>
    </row>
    <row r="113" spans="1:65" s="13" customFormat="1" ht="11.25">
      <c r="B113" s="200"/>
      <c r="C113" s="201"/>
      <c r="D113" s="193" t="s">
        <v>169</v>
      </c>
      <c r="E113" s="202" t="s">
        <v>19</v>
      </c>
      <c r="F113" s="203" t="s">
        <v>1070</v>
      </c>
      <c r="G113" s="201"/>
      <c r="H113" s="204">
        <v>8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169</v>
      </c>
      <c r="AU113" s="210" t="s">
        <v>85</v>
      </c>
      <c r="AV113" s="13" t="s">
        <v>85</v>
      </c>
      <c r="AW113" s="13" t="s">
        <v>38</v>
      </c>
      <c r="AX113" s="13" t="s">
        <v>76</v>
      </c>
      <c r="AY113" s="210" t="s">
        <v>156</v>
      </c>
    </row>
    <row r="114" spans="1:65" s="2" customFormat="1" ht="16.5" customHeight="1">
      <c r="A114" s="34"/>
      <c r="B114" s="35"/>
      <c r="C114" s="180" t="s">
        <v>192</v>
      </c>
      <c r="D114" s="180" t="s">
        <v>158</v>
      </c>
      <c r="E114" s="181" t="s">
        <v>1071</v>
      </c>
      <c r="F114" s="182" t="s">
        <v>1072</v>
      </c>
      <c r="G114" s="183" t="s">
        <v>180</v>
      </c>
      <c r="H114" s="184">
        <v>2.6</v>
      </c>
      <c r="I114" s="185"/>
      <c r="J114" s="186">
        <f>ROUND(I114*H114,2)</f>
        <v>0</v>
      </c>
      <c r="K114" s="182" t="s">
        <v>162</v>
      </c>
      <c r="L114" s="39"/>
      <c r="M114" s="187" t="s">
        <v>19</v>
      </c>
      <c r="N114" s="188" t="s">
        <v>47</v>
      </c>
      <c r="O114" s="64"/>
      <c r="P114" s="189">
        <f>O114*H114</f>
        <v>0</v>
      </c>
      <c r="Q114" s="189">
        <v>8.6800000000000002E-3</v>
      </c>
      <c r="R114" s="189">
        <f>Q114*H114</f>
        <v>2.2568000000000001E-2</v>
      </c>
      <c r="S114" s="189">
        <v>0</v>
      </c>
      <c r="T114" s="190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91" t="s">
        <v>163</v>
      </c>
      <c r="AT114" s="191" t="s">
        <v>158</v>
      </c>
      <c r="AU114" s="191" t="s">
        <v>85</v>
      </c>
      <c r="AY114" s="16" t="s">
        <v>156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6" t="s">
        <v>83</v>
      </c>
      <c r="BK114" s="192">
        <f>ROUND(I114*H114,2)</f>
        <v>0</v>
      </c>
      <c r="BL114" s="16" t="s">
        <v>163</v>
      </c>
      <c r="BM114" s="191" t="s">
        <v>1073</v>
      </c>
    </row>
    <row r="115" spans="1:65" s="2" customFormat="1" ht="29.25">
      <c r="A115" s="34"/>
      <c r="B115" s="35"/>
      <c r="C115" s="36"/>
      <c r="D115" s="193" t="s">
        <v>165</v>
      </c>
      <c r="E115" s="36"/>
      <c r="F115" s="194" t="s">
        <v>1074</v>
      </c>
      <c r="G115" s="36"/>
      <c r="H115" s="36"/>
      <c r="I115" s="195"/>
      <c r="J115" s="36"/>
      <c r="K115" s="36"/>
      <c r="L115" s="39"/>
      <c r="M115" s="196"/>
      <c r="N115" s="197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165</v>
      </c>
      <c r="AU115" s="16" t="s">
        <v>85</v>
      </c>
    </row>
    <row r="116" spans="1:65" s="2" customFormat="1" ht="11.25">
      <c r="A116" s="34"/>
      <c r="B116" s="35"/>
      <c r="C116" s="36"/>
      <c r="D116" s="198" t="s">
        <v>167</v>
      </c>
      <c r="E116" s="36"/>
      <c r="F116" s="199" t="s">
        <v>1075</v>
      </c>
      <c r="G116" s="36"/>
      <c r="H116" s="36"/>
      <c r="I116" s="195"/>
      <c r="J116" s="36"/>
      <c r="K116" s="36"/>
      <c r="L116" s="39"/>
      <c r="M116" s="196"/>
      <c r="N116" s="197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6" t="s">
        <v>167</v>
      </c>
      <c r="AU116" s="16" t="s">
        <v>85</v>
      </c>
    </row>
    <row r="117" spans="1:65" s="13" customFormat="1" ht="11.25">
      <c r="B117" s="200"/>
      <c r="C117" s="201"/>
      <c r="D117" s="193" t="s">
        <v>169</v>
      </c>
      <c r="E117" s="202" t="s">
        <v>19</v>
      </c>
      <c r="F117" s="203" t="s">
        <v>1076</v>
      </c>
      <c r="G117" s="201"/>
      <c r="H117" s="204">
        <v>2.6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169</v>
      </c>
      <c r="AU117" s="210" t="s">
        <v>85</v>
      </c>
      <c r="AV117" s="13" t="s">
        <v>85</v>
      </c>
      <c r="AW117" s="13" t="s">
        <v>38</v>
      </c>
      <c r="AX117" s="13" t="s">
        <v>83</v>
      </c>
      <c r="AY117" s="210" t="s">
        <v>156</v>
      </c>
    </row>
    <row r="118" spans="1:65" s="2" customFormat="1" ht="16.5" customHeight="1">
      <c r="A118" s="34"/>
      <c r="B118" s="35"/>
      <c r="C118" s="180" t="s">
        <v>200</v>
      </c>
      <c r="D118" s="180" t="s">
        <v>158</v>
      </c>
      <c r="E118" s="181" t="s">
        <v>1077</v>
      </c>
      <c r="F118" s="182" t="s">
        <v>1078</v>
      </c>
      <c r="G118" s="183" t="s">
        <v>161</v>
      </c>
      <c r="H118" s="184">
        <v>98</v>
      </c>
      <c r="I118" s="185"/>
      <c r="J118" s="186">
        <f>ROUND(I118*H118,2)</f>
        <v>0</v>
      </c>
      <c r="K118" s="182" t="s">
        <v>162</v>
      </c>
      <c r="L118" s="39"/>
      <c r="M118" s="187" t="s">
        <v>19</v>
      </c>
      <c r="N118" s="188" t="s">
        <v>47</v>
      </c>
      <c r="O118" s="64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1" t="s">
        <v>163</v>
      </c>
      <c r="AT118" s="191" t="s">
        <v>158</v>
      </c>
      <c r="AU118" s="191" t="s">
        <v>85</v>
      </c>
      <c r="AY118" s="16" t="s">
        <v>156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6" t="s">
        <v>83</v>
      </c>
      <c r="BK118" s="192">
        <f>ROUND(I118*H118,2)</f>
        <v>0</v>
      </c>
      <c r="BL118" s="16" t="s">
        <v>163</v>
      </c>
      <c r="BM118" s="191" t="s">
        <v>1079</v>
      </c>
    </row>
    <row r="119" spans="1:65" s="2" customFormat="1" ht="11.25">
      <c r="A119" s="34"/>
      <c r="B119" s="35"/>
      <c r="C119" s="36"/>
      <c r="D119" s="193" t="s">
        <v>165</v>
      </c>
      <c r="E119" s="36"/>
      <c r="F119" s="194" t="s">
        <v>1080</v>
      </c>
      <c r="G119" s="36"/>
      <c r="H119" s="36"/>
      <c r="I119" s="195"/>
      <c r="J119" s="36"/>
      <c r="K119" s="36"/>
      <c r="L119" s="39"/>
      <c r="M119" s="196"/>
      <c r="N119" s="197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6" t="s">
        <v>165</v>
      </c>
      <c r="AU119" s="16" t="s">
        <v>85</v>
      </c>
    </row>
    <row r="120" spans="1:65" s="2" customFormat="1" ht="11.25">
      <c r="A120" s="34"/>
      <c r="B120" s="35"/>
      <c r="C120" s="36"/>
      <c r="D120" s="198" t="s">
        <v>167</v>
      </c>
      <c r="E120" s="36"/>
      <c r="F120" s="199" t="s">
        <v>1081</v>
      </c>
      <c r="G120" s="36"/>
      <c r="H120" s="36"/>
      <c r="I120" s="195"/>
      <c r="J120" s="36"/>
      <c r="K120" s="36"/>
      <c r="L120" s="39"/>
      <c r="M120" s="196"/>
      <c r="N120" s="197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6" t="s">
        <v>167</v>
      </c>
      <c r="AU120" s="16" t="s">
        <v>85</v>
      </c>
    </row>
    <row r="121" spans="1:65" s="13" customFormat="1" ht="11.25">
      <c r="B121" s="200"/>
      <c r="C121" s="201"/>
      <c r="D121" s="193" t="s">
        <v>169</v>
      </c>
      <c r="E121" s="202" t="s">
        <v>19</v>
      </c>
      <c r="F121" s="203" t="s">
        <v>1082</v>
      </c>
      <c r="G121" s="201"/>
      <c r="H121" s="204">
        <v>39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169</v>
      </c>
      <c r="AU121" s="210" t="s">
        <v>85</v>
      </c>
      <c r="AV121" s="13" t="s">
        <v>85</v>
      </c>
      <c r="AW121" s="13" t="s">
        <v>38</v>
      </c>
      <c r="AX121" s="13" t="s">
        <v>76</v>
      </c>
      <c r="AY121" s="210" t="s">
        <v>156</v>
      </c>
    </row>
    <row r="122" spans="1:65" s="13" customFormat="1" ht="11.25">
      <c r="B122" s="200"/>
      <c r="C122" s="201"/>
      <c r="D122" s="193" t="s">
        <v>169</v>
      </c>
      <c r="E122" s="202" t="s">
        <v>19</v>
      </c>
      <c r="F122" s="203" t="s">
        <v>1083</v>
      </c>
      <c r="G122" s="201"/>
      <c r="H122" s="204">
        <v>59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169</v>
      </c>
      <c r="AU122" s="210" t="s">
        <v>85</v>
      </c>
      <c r="AV122" s="13" t="s">
        <v>85</v>
      </c>
      <c r="AW122" s="13" t="s">
        <v>38</v>
      </c>
      <c r="AX122" s="13" t="s">
        <v>76</v>
      </c>
      <c r="AY122" s="210" t="s">
        <v>156</v>
      </c>
    </row>
    <row r="123" spans="1:65" s="2" customFormat="1" ht="16.5" customHeight="1">
      <c r="A123" s="34"/>
      <c r="B123" s="35"/>
      <c r="C123" s="180" t="s">
        <v>207</v>
      </c>
      <c r="D123" s="180" t="s">
        <v>158</v>
      </c>
      <c r="E123" s="181" t="s">
        <v>185</v>
      </c>
      <c r="F123" s="182" t="s">
        <v>186</v>
      </c>
      <c r="G123" s="183" t="s">
        <v>161</v>
      </c>
      <c r="H123" s="184">
        <v>450</v>
      </c>
      <c r="I123" s="185"/>
      <c r="J123" s="186">
        <f>ROUND(I123*H123,2)</f>
        <v>0</v>
      </c>
      <c r="K123" s="182" t="s">
        <v>162</v>
      </c>
      <c r="L123" s="39"/>
      <c r="M123" s="187" t="s">
        <v>19</v>
      </c>
      <c r="N123" s="188" t="s">
        <v>47</v>
      </c>
      <c r="O123" s="64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1" t="s">
        <v>163</v>
      </c>
      <c r="AT123" s="191" t="s">
        <v>158</v>
      </c>
      <c r="AU123" s="191" t="s">
        <v>85</v>
      </c>
      <c r="AY123" s="16" t="s">
        <v>156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6" t="s">
        <v>83</v>
      </c>
      <c r="BK123" s="192">
        <f>ROUND(I123*H123,2)</f>
        <v>0</v>
      </c>
      <c r="BL123" s="16" t="s">
        <v>163</v>
      </c>
      <c r="BM123" s="191" t="s">
        <v>1084</v>
      </c>
    </row>
    <row r="124" spans="1:65" s="2" customFormat="1" ht="11.25">
      <c r="A124" s="34"/>
      <c r="B124" s="35"/>
      <c r="C124" s="36"/>
      <c r="D124" s="193" t="s">
        <v>165</v>
      </c>
      <c r="E124" s="36"/>
      <c r="F124" s="194" t="s">
        <v>188</v>
      </c>
      <c r="G124" s="36"/>
      <c r="H124" s="36"/>
      <c r="I124" s="195"/>
      <c r="J124" s="36"/>
      <c r="K124" s="36"/>
      <c r="L124" s="39"/>
      <c r="M124" s="196"/>
      <c r="N124" s="197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165</v>
      </c>
      <c r="AU124" s="16" t="s">
        <v>85</v>
      </c>
    </row>
    <row r="125" spans="1:65" s="2" customFormat="1" ht="11.25">
      <c r="A125" s="34"/>
      <c r="B125" s="35"/>
      <c r="C125" s="36"/>
      <c r="D125" s="198" t="s">
        <v>167</v>
      </c>
      <c r="E125" s="36"/>
      <c r="F125" s="199" t="s">
        <v>189</v>
      </c>
      <c r="G125" s="36"/>
      <c r="H125" s="36"/>
      <c r="I125" s="195"/>
      <c r="J125" s="36"/>
      <c r="K125" s="36"/>
      <c r="L125" s="39"/>
      <c r="M125" s="196"/>
      <c r="N125" s="197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167</v>
      </c>
      <c r="AU125" s="16" t="s">
        <v>85</v>
      </c>
    </row>
    <row r="126" spans="1:65" s="13" customFormat="1" ht="11.25">
      <c r="B126" s="200"/>
      <c r="C126" s="201"/>
      <c r="D126" s="193" t="s">
        <v>169</v>
      </c>
      <c r="E126" s="202" t="s">
        <v>19</v>
      </c>
      <c r="F126" s="203" t="s">
        <v>1085</v>
      </c>
      <c r="G126" s="201"/>
      <c r="H126" s="204">
        <v>450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169</v>
      </c>
      <c r="AU126" s="210" t="s">
        <v>85</v>
      </c>
      <c r="AV126" s="13" t="s">
        <v>85</v>
      </c>
      <c r="AW126" s="13" t="s">
        <v>38</v>
      </c>
      <c r="AX126" s="13" t="s">
        <v>83</v>
      </c>
      <c r="AY126" s="210" t="s">
        <v>156</v>
      </c>
    </row>
    <row r="127" spans="1:65" s="2" customFormat="1" ht="16.5" customHeight="1">
      <c r="A127" s="34"/>
      <c r="B127" s="35"/>
      <c r="C127" s="180" t="s">
        <v>214</v>
      </c>
      <c r="D127" s="180" t="s">
        <v>158</v>
      </c>
      <c r="E127" s="181" t="s">
        <v>193</v>
      </c>
      <c r="F127" s="182" t="s">
        <v>194</v>
      </c>
      <c r="G127" s="183" t="s">
        <v>195</v>
      </c>
      <c r="H127" s="184">
        <v>137.35599999999999</v>
      </c>
      <c r="I127" s="185"/>
      <c r="J127" s="186">
        <f>ROUND(I127*H127,2)</f>
        <v>0</v>
      </c>
      <c r="K127" s="182" t="s">
        <v>162</v>
      </c>
      <c r="L127" s="39"/>
      <c r="M127" s="187" t="s">
        <v>19</v>
      </c>
      <c r="N127" s="188" t="s">
        <v>47</v>
      </c>
      <c r="O127" s="64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1" t="s">
        <v>163</v>
      </c>
      <c r="AT127" s="191" t="s">
        <v>158</v>
      </c>
      <c r="AU127" s="191" t="s">
        <v>85</v>
      </c>
      <c r="AY127" s="16" t="s">
        <v>156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6" t="s">
        <v>83</v>
      </c>
      <c r="BK127" s="192">
        <f>ROUND(I127*H127,2)</f>
        <v>0</v>
      </c>
      <c r="BL127" s="16" t="s">
        <v>163</v>
      </c>
      <c r="BM127" s="191" t="s">
        <v>1086</v>
      </c>
    </row>
    <row r="128" spans="1:65" s="2" customFormat="1" ht="19.5">
      <c r="A128" s="34"/>
      <c r="B128" s="35"/>
      <c r="C128" s="36"/>
      <c r="D128" s="193" t="s">
        <v>165</v>
      </c>
      <c r="E128" s="36"/>
      <c r="F128" s="194" t="s">
        <v>197</v>
      </c>
      <c r="G128" s="36"/>
      <c r="H128" s="36"/>
      <c r="I128" s="195"/>
      <c r="J128" s="36"/>
      <c r="K128" s="36"/>
      <c r="L128" s="39"/>
      <c r="M128" s="196"/>
      <c r="N128" s="197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165</v>
      </c>
      <c r="AU128" s="16" t="s">
        <v>85</v>
      </c>
    </row>
    <row r="129" spans="1:65" s="2" customFormat="1" ht="11.25">
      <c r="A129" s="34"/>
      <c r="B129" s="35"/>
      <c r="C129" s="36"/>
      <c r="D129" s="198" t="s">
        <v>167</v>
      </c>
      <c r="E129" s="36"/>
      <c r="F129" s="199" t="s">
        <v>198</v>
      </c>
      <c r="G129" s="36"/>
      <c r="H129" s="36"/>
      <c r="I129" s="195"/>
      <c r="J129" s="36"/>
      <c r="K129" s="36"/>
      <c r="L129" s="39"/>
      <c r="M129" s="196"/>
      <c r="N129" s="197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167</v>
      </c>
      <c r="AU129" s="16" t="s">
        <v>85</v>
      </c>
    </row>
    <row r="130" spans="1:65" s="13" customFormat="1" ht="11.25">
      <c r="B130" s="200"/>
      <c r="C130" s="201"/>
      <c r="D130" s="193" t="s">
        <v>169</v>
      </c>
      <c r="E130" s="202" t="s">
        <v>19</v>
      </c>
      <c r="F130" s="203" t="s">
        <v>1087</v>
      </c>
      <c r="G130" s="201"/>
      <c r="H130" s="204">
        <v>137.35599999999999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169</v>
      </c>
      <c r="AU130" s="210" t="s">
        <v>85</v>
      </c>
      <c r="AV130" s="13" t="s">
        <v>85</v>
      </c>
      <c r="AW130" s="13" t="s">
        <v>38</v>
      </c>
      <c r="AX130" s="13" t="s">
        <v>83</v>
      </c>
      <c r="AY130" s="210" t="s">
        <v>156</v>
      </c>
    </row>
    <row r="131" spans="1:65" s="2" customFormat="1" ht="16.5" customHeight="1">
      <c r="A131" s="34"/>
      <c r="B131" s="35"/>
      <c r="C131" s="180" t="s">
        <v>221</v>
      </c>
      <c r="D131" s="180" t="s">
        <v>158</v>
      </c>
      <c r="E131" s="181" t="s">
        <v>1088</v>
      </c>
      <c r="F131" s="182" t="s">
        <v>1089</v>
      </c>
      <c r="G131" s="183" t="s">
        <v>195</v>
      </c>
      <c r="H131" s="184">
        <v>980</v>
      </c>
      <c r="I131" s="185"/>
      <c r="J131" s="186">
        <f>ROUND(I131*H131,2)</f>
        <v>0</v>
      </c>
      <c r="K131" s="182" t="s">
        <v>162</v>
      </c>
      <c r="L131" s="39"/>
      <c r="M131" s="187" t="s">
        <v>19</v>
      </c>
      <c r="N131" s="188" t="s">
        <v>47</v>
      </c>
      <c r="O131" s="64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1" t="s">
        <v>163</v>
      </c>
      <c r="AT131" s="191" t="s">
        <v>158</v>
      </c>
      <c r="AU131" s="191" t="s">
        <v>85</v>
      </c>
      <c r="AY131" s="16" t="s">
        <v>156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6" t="s">
        <v>83</v>
      </c>
      <c r="BK131" s="192">
        <f>ROUND(I131*H131,2)</f>
        <v>0</v>
      </c>
      <c r="BL131" s="16" t="s">
        <v>163</v>
      </c>
      <c r="BM131" s="191" t="s">
        <v>1090</v>
      </c>
    </row>
    <row r="132" spans="1:65" s="2" customFormat="1" ht="19.5">
      <c r="A132" s="34"/>
      <c r="B132" s="35"/>
      <c r="C132" s="36"/>
      <c r="D132" s="193" t="s">
        <v>165</v>
      </c>
      <c r="E132" s="36"/>
      <c r="F132" s="194" t="s">
        <v>1091</v>
      </c>
      <c r="G132" s="36"/>
      <c r="H132" s="36"/>
      <c r="I132" s="195"/>
      <c r="J132" s="36"/>
      <c r="K132" s="36"/>
      <c r="L132" s="39"/>
      <c r="M132" s="196"/>
      <c r="N132" s="197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165</v>
      </c>
      <c r="AU132" s="16" t="s">
        <v>85</v>
      </c>
    </row>
    <row r="133" spans="1:65" s="2" customFormat="1" ht="11.25">
      <c r="A133" s="34"/>
      <c r="B133" s="35"/>
      <c r="C133" s="36"/>
      <c r="D133" s="198" t="s">
        <v>167</v>
      </c>
      <c r="E133" s="36"/>
      <c r="F133" s="199" t="s">
        <v>1092</v>
      </c>
      <c r="G133" s="36"/>
      <c r="H133" s="36"/>
      <c r="I133" s="195"/>
      <c r="J133" s="36"/>
      <c r="K133" s="36"/>
      <c r="L133" s="39"/>
      <c r="M133" s="196"/>
      <c r="N133" s="197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6" t="s">
        <v>167</v>
      </c>
      <c r="AU133" s="16" t="s">
        <v>85</v>
      </c>
    </row>
    <row r="134" spans="1:65" s="13" customFormat="1" ht="11.25">
      <c r="B134" s="200"/>
      <c r="C134" s="201"/>
      <c r="D134" s="193" t="s">
        <v>169</v>
      </c>
      <c r="E134" s="202" t="s">
        <v>19</v>
      </c>
      <c r="F134" s="203" t="s">
        <v>1093</v>
      </c>
      <c r="G134" s="201"/>
      <c r="H134" s="204">
        <v>980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169</v>
      </c>
      <c r="AU134" s="210" t="s">
        <v>85</v>
      </c>
      <c r="AV134" s="13" t="s">
        <v>85</v>
      </c>
      <c r="AW134" s="13" t="s">
        <v>38</v>
      </c>
      <c r="AX134" s="13" t="s">
        <v>83</v>
      </c>
      <c r="AY134" s="210" t="s">
        <v>156</v>
      </c>
    </row>
    <row r="135" spans="1:65" s="2" customFormat="1" ht="16.5" customHeight="1">
      <c r="A135" s="34"/>
      <c r="B135" s="35"/>
      <c r="C135" s="180" t="s">
        <v>229</v>
      </c>
      <c r="D135" s="180" t="s">
        <v>158</v>
      </c>
      <c r="E135" s="181" t="s">
        <v>208</v>
      </c>
      <c r="F135" s="182" t="s">
        <v>209</v>
      </c>
      <c r="G135" s="183" t="s">
        <v>195</v>
      </c>
      <c r="H135" s="184">
        <v>21.92</v>
      </c>
      <c r="I135" s="185"/>
      <c r="J135" s="186">
        <f>ROUND(I135*H135,2)</f>
        <v>0</v>
      </c>
      <c r="K135" s="182" t="s">
        <v>162</v>
      </c>
      <c r="L135" s="39"/>
      <c r="M135" s="187" t="s">
        <v>19</v>
      </c>
      <c r="N135" s="188" t="s">
        <v>47</v>
      </c>
      <c r="O135" s="64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1" t="s">
        <v>163</v>
      </c>
      <c r="AT135" s="191" t="s">
        <v>158</v>
      </c>
      <c r="AU135" s="191" t="s">
        <v>85</v>
      </c>
      <c r="AY135" s="16" t="s">
        <v>156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6" t="s">
        <v>83</v>
      </c>
      <c r="BK135" s="192">
        <f>ROUND(I135*H135,2)</f>
        <v>0</v>
      </c>
      <c r="BL135" s="16" t="s">
        <v>163</v>
      </c>
      <c r="BM135" s="191" t="s">
        <v>1094</v>
      </c>
    </row>
    <row r="136" spans="1:65" s="2" customFormat="1" ht="19.5">
      <c r="A136" s="34"/>
      <c r="B136" s="35"/>
      <c r="C136" s="36"/>
      <c r="D136" s="193" t="s">
        <v>165</v>
      </c>
      <c r="E136" s="36"/>
      <c r="F136" s="194" t="s">
        <v>211</v>
      </c>
      <c r="G136" s="36"/>
      <c r="H136" s="36"/>
      <c r="I136" s="195"/>
      <c r="J136" s="36"/>
      <c r="K136" s="36"/>
      <c r="L136" s="39"/>
      <c r="M136" s="196"/>
      <c r="N136" s="197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165</v>
      </c>
      <c r="AU136" s="16" t="s">
        <v>85</v>
      </c>
    </row>
    <row r="137" spans="1:65" s="2" customFormat="1" ht="11.25">
      <c r="A137" s="34"/>
      <c r="B137" s="35"/>
      <c r="C137" s="36"/>
      <c r="D137" s="198" t="s">
        <v>167</v>
      </c>
      <c r="E137" s="36"/>
      <c r="F137" s="199" t="s">
        <v>212</v>
      </c>
      <c r="G137" s="36"/>
      <c r="H137" s="36"/>
      <c r="I137" s="195"/>
      <c r="J137" s="36"/>
      <c r="K137" s="36"/>
      <c r="L137" s="39"/>
      <c r="M137" s="196"/>
      <c r="N137" s="197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6" t="s">
        <v>167</v>
      </c>
      <c r="AU137" s="16" t="s">
        <v>85</v>
      </c>
    </row>
    <row r="138" spans="1:65" s="13" customFormat="1" ht="11.25">
      <c r="B138" s="200"/>
      <c r="C138" s="201"/>
      <c r="D138" s="193" t="s">
        <v>169</v>
      </c>
      <c r="E138" s="202" t="s">
        <v>19</v>
      </c>
      <c r="F138" s="203" t="s">
        <v>1095</v>
      </c>
      <c r="G138" s="201"/>
      <c r="H138" s="204">
        <v>10.58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169</v>
      </c>
      <c r="AU138" s="210" t="s">
        <v>85</v>
      </c>
      <c r="AV138" s="13" t="s">
        <v>85</v>
      </c>
      <c r="AW138" s="13" t="s">
        <v>38</v>
      </c>
      <c r="AX138" s="13" t="s">
        <v>76</v>
      </c>
      <c r="AY138" s="210" t="s">
        <v>156</v>
      </c>
    </row>
    <row r="139" spans="1:65" s="13" customFormat="1" ht="11.25">
      <c r="B139" s="200"/>
      <c r="C139" s="201"/>
      <c r="D139" s="193" t="s">
        <v>169</v>
      </c>
      <c r="E139" s="202" t="s">
        <v>19</v>
      </c>
      <c r="F139" s="203" t="s">
        <v>1096</v>
      </c>
      <c r="G139" s="201"/>
      <c r="H139" s="204">
        <v>11.34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169</v>
      </c>
      <c r="AU139" s="210" t="s">
        <v>85</v>
      </c>
      <c r="AV139" s="13" t="s">
        <v>85</v>
      </c>
      <c r="AW139" s="13" t="s">
        <v>38</v>
      </c>
      <c r="AX139" s="13" t="s">
        <v>76</v>
      </c>
      <c r="AY139" s="210" t="s">
        <v>156</v>
      </c>
    </row>
    <row r="140" spans="1:65" s="2" customFormat="1" ht="16.5" customHeight="1">
      <c r="A140" s="34"/>
      <c r="B140" s="35"/>
      <c r="C140" s="180" t="s">
        <v>237</v>
      </c>
      <c r="D140" s="180" t="s">
        <v>158</v>
      </c>
      <c r="E140" s="181" t="s">
        <v>215</v>
      </c>
      <c r="F140" s="182" t="s">
        <v>216</v>
      </c>
      <c r="G140" s="183" t="s">
        <v>195</v>
      </c>
      <c r="H140" s="184">
        <v>58.866999999999997</v>
      </c>
      <c r="I140" s="185"/>
      <c r="J140" s="186">
        <f>ROUND(I140*H140,2)</f>
        <v>0</v>
      </c>
      <c r="K140" s="182" t="s">
        <v>162</v>
      </c>
      <c r="L140" s="39"/>
      <c r="M140" s="187" t="s">
        <v>19</v>
      </c>
      <c r="N140" s="188" t="s">
        <v>47</v>
      </c>
      <c r="O140" s="64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1" t="s">
        <v>163</v>
      </c>
      <c r="AT140" s="191" t="s">
        <v>158</v>
      </c>
      <c r="AU140" s="191" t="s">
        <v>85</v>
      </c>
      <c r="AY140" s="16" t="s">
        <v>156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6" t="s">
        <v>83</v>
      </c>
      <c r="BK140" s="192">
        <f>ROUND(I140*H140,2)</f>
        <v>0</v>
      </c>
      <c r="BL140" s="16" t="s">
        <v>163</v>
      </c>
      <c r="BM140" s="191" t="s">
        <v>1097</v>
      </c>
    </row>
    <row r="141" spans="1:65" s="2" customFormat="1" ht="19.5">
      <c r="A141" s="34"/>
      <c r="B141" s="35"/>
      <c r="C141" s="36"/>
      <c r="D141" s="193" t="s">
        <v>165</v>
      </c>
      <c r="E141" s="36"/>
      <c r="F141" s="194" t="s">
        <v>218</v>
      </c>
      <c r="G141" s="36"/>
      <c r="H141" s="36"/>
      <c r="I141" s="195"/>
      <c r="J141" s="36"/>
      <c r="K141" s="36"/>
      <c r="L141" s="39"/>
      <c r="M141" s="196"/>
      <c r="N141" s="197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165</v>
      </c>
      <c r="AU141" s="16" t="s">
        <v>85</v>
      </c>
    </row>
    <row r="142" spans="1:65" s="2" customFormat="1" ht="11.25">
      <c r="A142" s="34"/>
      <c r="B142" s="35"/>
      <c r="C142" s="36"/>
      <c r="D142" s="198" t="s">
        <v>167</v>
      </c>
      <c r="E142" s="36"/>
      <c r="F142" s="199" t="s">
        <v>219</v>
      </c>
      <c r="G142" s="36"/>
      <c r="H142" s="36"/>
      <c r="I142" s="195"/>
      <c r="J142" s="36"/>
      <c r="K142" s="36"/>
      <c r="L142" s="39"/>
      <c r="M142" s="196"/>
      <c r="N142" s="197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167</v>
      </c>
      <c r="AU142" s="16" t="s">
        <v>85</v>
      </c>
    </row>
    <row r="143" spans="1:65" s="13" customFormat="1" ht="11.25">
      <c r="B143" s="200"/>
      <c r="C143" s="201"/>
      <c r="D143" s="193" t="s">
        <v>169</v>
      </c>
      <c r="E143" s="202" t="s">
        <v>19</v>
      </c>
      <c r="F143" s="203" t="s">
        <v>1098</v>
      </c>
      <c r="G143" s="201"/>
      <c r="H143" s="204">
        <v>58.866999999999997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169</v>
      </c>
      <c r="AU143" s="210" t="s">
        <v>85</v>
      </c>
      <c r="AV143" s="13" t="s">
        <v>85</v>
      </c>
      <c r="AW143" s="13" t="s">
        <v>38</v>
      </c>
      <c r="AX143" s="13" t="s">
        <v>83</v>
      </c>
      <c r="AY143" s="210" t="s">
        <v>156</v>
      </c>
    </row>
    <row r="144" spans="1:65" s="2" customFormat="1" ht="16.5" customHeight="1">
      <c r="A144" s="34"/>
      <c r="B144" s="35"/>
      <c r="C144" s="180" t="s">
        <v>245</v>
      </c>
      <c r="D144" s="180" t="s">
        <v>158</v>
      </c>
      <c r="E144" s="181" t="s">
        <v>1099</v>
      </c>
      <c r="F144" s="182" t="s">
        <v>1100</v>
      </c>
      <c r="G144" s="183" t="s">
        <v>195</v>
      </c>
      <c r="H144" s="184">
        <v>421.82400000000001</v>
      </c>
      <c r="I144" s="185"/>
      <c r="J144" s="186">
        <f>ROUND(I144*H144,2)</f>
        <v>0</v>
      </c>
      <c r="K144" s="182" t="s">
        <v>162</v>
      </c>
      <c r="L144" s="39"/>
      <c r="M144" s="187" t="s">
        <v>19</v>
      </c>
      <c r="N144" s="188" t="s">
        <v>47</v>
      </c>
      <c r="O144" s="64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1" t="s">
        <v>163</v>
      </c>
      <c r="AT144" s="191" t="s">
        <v>158</v>
      </c>
      <c r="AU144" s="191" t="s">
        <v>85</v>
      </c>
      <c r="AY144" s="16" t="s">
        <v>156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6" t="s">
        <v>83</v>
      </c>
      <c r="BK144" s="192">
        <f>ROUND(I144*H144,2)</f>
        <v>0</v>
      </c>
      <c r="BL144" s="16" t="s">
        <v>163</v>
      </c>
      <c r="BM144" s="191" t="s">
        <v>1101</v>
      </c>
    </row>
    <row r="145" spans="1:65" s="2" customFormat="1" ht="19.5">
      <c r="A145" s="34"/>
      <c r="B145" s="35"/>
      <c r="C145" s="36"/>
      <c r="D145" s="193" t="s">
        <v>165</v>
      </c>
      <c r="E145" s="36"/>
      <c r="F145" s="194" t="s">
        <v>1102</v>
      </c>
      <c r="G145" s="36"/>
      <c r="H145" s="36"/>
      <c r="I145" s="195"/>
      <c r="J145" s="36"/>
      <c r="K145" s="36"/>
      <c r="L145" s="39"/>
      <c r="M145" s="196"/>
      <c r="N145" s="197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165</v>
      </c>
      <c r="AU145" s="16" t="s">
        <v>85</v>
      </c>
    </row>
    <row r="146" spans="1:65" s="2" customFormat="1" ht="11.25">
      <c r="A146" s="34"/>
      <c r="B146" s="35"/>
      <c r="C146" s="36"/>
      <c r="D146" s="198" t="s">
        <v>167</v>
      </c>
      <c r="E146" s="36"/>
      <c r="F146" s="199" t="s">
        <v>1103</v>
      </c>
      <c r="G146" s="36"/>
      <c r="H146" s="36"/>
      <c r="I146" s="195"/>
      <c r="J146" s="36"/>
      <c r="K146" s="36"/>
      <c r="L146" s="39"/>
      <c r="M146" s="196"/>
      <c r="N146" s="197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167</v>
      </c>
      <c r="AU146" s="16" t="s">
        <v>85</v>
      </c>
    </row>
    <row r="147" spans="1:65" s="13" customFormat="1" ht="11.25">
      <c r="B147" s="200"/>
      <c r="C147" s="201"/>
      <c r="D147" s="193" t="s">
        <v>169</v>
      </c>
      <c r="E147" s="202" t="s">
        <v>19</v>
      </c>
      <c r="F147" s="203" t="s">
        <v>1104</v>
      </c>
      <c r="G147" s="201"/>
      <c r="H147" s="204">
        <v>420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169</v>
      </c>
      <c r="AU147" s="210" t="s">
        <v>85</v>
      </c>
      <c r="AV147" s="13" t="s">
        <v>85</v>
      </c>
      <c r="AW147" s="13" t="s">
        <v>38</v>
      </c>
      <c r="AX147" s="13" t="s">
        <v>76</v>
      </c>
      <c r="AY147" s="210" t="s">
        <v>156</v>
      </c>
    </row>
    <row r="148" spans="1:65" s="13" customFormat="1" ht="11.25">
      <c r="B148" s="200"/>
      <c r="C148" s="201"/>
      <c r="D148" s="193" t="s">
        <v>169</v>
      </c>
      <c r="E148" s="202" t="s">
        <v>19</v>
      </c>
      <c r="F148" s="203" t="s">
        <v>1105</v>
      </c>
      <c r="G148" s="201"/>
      <c r="H148" s="204">
        <v>1.8240000000000001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169</v>
      </c>
      <c r="AU148" s="210" t="s">
        <v>85</v>
      </c>
      <c r="AV148" s="13" t="s">
        <v>85</v>
      </c>
      <c r="AW148" s="13" t="s">
        <v>38</v>
      </c>
      <c r="AX148" s="13" t="s">
        <v>76</v>
      </c>
      <c r="AY148" s="210" t="s">
        <v>156</v>
      </c>
    </row>
    <row r="149" spans="1:65" s="2" customFormat="1" ht="21.75" customHeight="1">
      <c r="A149" s="34"/>
      <c r="B149" s="35"/>
      <c r="C149" s="180" t="s">
        <v>253</v>
      </c>
      <c r="D149" s="180" t="s">
        <v>158</v>
      </c>
      <c r="E149" s="181" t="s">
        <v>829</v>
      </c>
      <c r="F149" s="182" t="s">
        <v>830</v>
      </c>
      <c r="G149" s="183" t="s">
        <v>195</v>
      </c>
      <c r="H149" s="184">
        <v>150.94399999999999</v>
      </c>
      <c r="I149" s="185"/>
      <c r="J149" s="186">
        <f>ROUND(I149*H149,2)</f>
        <v>0</v>
      </c>
      <c r="K149" s="182" t="s">
        <v>162</v>
      </c>
      <c r="L149" s="39"/>
      <c r="M149" s="187" t="s">
        <v>19</v>
      </c>
      <c r="N149" s="188" t="s">
        <v>47</v>
      </c>
      <c r="O149" s="64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1" t="s">
        <v>163</v>
      </c>
      <c r="AT149" s="191" t="s">
        <v>158</v>
      </c>
      <c r="AU149" s="191" t="s">
        <v>85</v>
      </c>
      <c r="AY149" s="16" t="s">
        <v>156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6" t="s">
        <v>83</v>
      </c>
      <c r="BK149" s="192">
        <f>ROUND(I149*H149,2)</f>
        <v>0</v>
      </c>
      <c r="BL149" s="16" t="s">
        <v>163</v>
      </c>
      <c r="BM149" s="191" t="s">
        <v>1106</v>
      </c>
    </row>
    <row r="150" spans="1:65" s="2" customFormat="1" ht="19.5">
      <c r="A150" s="34"/>
      <c r="B150" s="35"/>
      <c r="C150" s="36"/>
      <c r="D150" s="193" t="s">
        <v>165</v>
      </c>
      <c r="E150" s="36"/>
      <c r="F150" s="194" t="s">
        <v>832</v>
      </c>
      <c r="G150" s="36"/>
      <c r="H150" s="36"/>
      <c r="I150" s="195"/>
      <c r="J150" s="36"/>
      <c r="K150" s="36"/>
      <c r="L150" s="39"/>
      <c r="M150" s="196"/>
      <c r="N150" s="197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6" t="s">
        <v>165</v>
      </c>
      <c r="AU150" s="16" t="s">
        <v>85</v>
      </c>
    </row>
    <row r="151" spans="1:65" s="2" customFormat="1" ht="11.25">
      <c r="A151" s="34"/>
      <c r="B151" s="35"/>
      <c r="C151" s="36"/>
      <c r="D151" s="198" t="s">
        <v>167</v>
      </c>
      <c r="E151" s="36"/>
      <c r="F151" s="199" t="s">
        <v>833</v>
      </c>
      <c r="G151" s="36"/>
      <c r="H151" s="36"/>
      <c r="I151" s="195"/>
      <c r="J151" s="36"/>
      <c r="K151" s="36"/>
      <c r="L151" s="39"/>
      <c r="M151" s="196"/>
      <c r="N151" s="197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6" t="s">
        <v>167</v>
      </c>
      <c r="AU151" s="16" t="s">
        <v>85</v>
      </c>
    </row>
    <row r="152" spans="1:65" s="13" customFormat="1" ht="11.25">
      <c r="B152" s="200"/>
      <c r="C152" s="201"/>
      <c r="D152" s="193" t="s">
        <v>169</v>
      </c>
      <c r="E152" s="202" t="s">
        <v>19</v>
      </c>
      <c r="F152" s="203" t="s">
        <v>1107</v>
      </c>
      <c r="G152" s="201"/>
      <c r="H152" s="204">
        <v>136.5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169</v>
      </c>
      <c r="AU152" s="210" t="s">
        <v>85</v>
      </c>
      <c r="AV152" s="13" t="s">
        <v>85</v>
      </c>
      <c r="AW152" s="13" t="s">
        <v>38</v>
      </c>
      <c r="AX152" s="13" t="s">
        <v>76</v>
      </c>
      <c r="AY152" s="210" t="s">
        <v>156</v>
      </c>
    </row>
    <row r="153" spans="1:65" s="13" customFormat="1" ht="11.25">
      <c r="B153" s="200"/>
      <c r="C153" s="201"/>
      <c r="D153" s="193" t="s">
        <v>169</v>
      </c>
      <c r="E153" s="202" t="s">
        <v>19</v>
      </c>
      <c r="F153" s="203" t="s">
        <v>1108</v>
      </c>
      <c r="G153" s="201"/>
      <c r="H153" s="204">
        <v>6.7619999999999996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169</v>
      </c>
      <c r="AU153" s="210" t="s">
        <v>85</v>
      </c>
      <c r="AV153" s="13" t="s">
        <v>85</v>
      </c>
      <c r="AW153" s="13" t="s">
        <v>38</v>
      </c>
      <c r="AX153" s="13" t="s">
        <v>76</v>
      </c>
      <c r="AY153" s="210" t="s">
        <v>156</v>
      </c>
    </row>
    <row r="154" spans="1:65" s="13" customFormat="1" ht="11.25">
      <c r="B154" s="200"/>
      <c r="C154" s="201"/>
      <c r="D154" s="193" t="s">
        <v>169</v>
      </c>
      <c r="E154" s="202" t="s">
        <v>19</v>
      </c>
      <c r="F154" s="203" t="s">
        <v>1109</v>
      </c>
      <c r="G154" s="201"/>
      <c r="H154" s="204">
        <v>7.6820000000000004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169</v>
      </c>
      <c r="AU154" s="210" t="s">
        <v>85</v>
      </c>
      <c r="AV154" s="13" t="s">
        <v>85</v>
      </c>
      <c r="AW154" s="13" t="s">
        <v>38</v>
      </c>
      <c r="AX154" s="13" t="s">
        <v>76</v>
      </c>
      <c r="AY154" s="210" t="s">
        <v>156</v>
      </c>
    </row>
    <row r="155" spans="1:65" s="2" customFormat="1" ht="16.5" customHeight="1">
      <c r="A155" s="34"/>
      <c r="B155" s="35"/>
      <c r="C155" s="180" t="s">
        <v>259</v>
      </c>
      <c r="D155" s="180" t="s">
        <v>158</v>
      </c>
      <c r="E155" s="181" t="s">
        <v>238</v>
      </c>
      <c r="F155" s="182" t="s">
        <v>239</v>
      </c>
      <c r="G155" s="183" t="s">
        <v>195</v>
      </c>
      <c r="H155" s="184">
        <v>6.4349999999999996</v>
      </c>
      <c r="I155" s="185"/>
      <c r="J155" s="186">
        <f>ROUND(I155*H155,2)</f>
        <v>0</v>
      </c>
      <c r="K155" s="182" t="s">
        <v>162</v>
      </c>
      <c r="L155" s="39"/>
      <c r="M155" s="187" t="s">
        <v>19</v>
      </c>
      <c r="N155" s="188" t="s">
        <v>47</v>
      </c>
      <c r="O155" s="64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1" t="s">
        <v>163</v>
      </c>
      <c r="AT155" s="191" t="s">
        <v>158</v>
      </c>
      <c r="AU155" s="191" t="s">
        <v>85</v>
      </c>
      <c r="AY155" s="16" t="s">
        <v>156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6" t="s">
        <v>83</v>
      </c>
      <c r="BK155" s="192">
        <f>ROUND(I155*H155,2)</f>
        <v>0</v>
      </c>
      <c r="BL155" s="16" t="s">
        <v>163</v>
      </c>
      <c r="BM155" s="191" t="s">
        <v>1110</v>
      </c>
    </row>
    <row r="156" spans="1:65" s="2" customFormat="1" ht="19.5">
      <c r="A156" s="34"/>
      <c r="B156" s="35"/>
      <c r="C156" s="36"/>
      <c r="D156" s="193" t="s">
        <v>165</v>
      </c>
      <c r="E156" s="36"/>
      <c r="F156" s="194" t="s">
        <v>241</v>
      </c>
      <c r="G156" s="36"/>
      <c r="H156" s="36"/>
      <c r="I156" s="195"/>
      <c r="J156" s="36"/>
      <c r="K156" s="36"/>
      <c r="L156" s="39"/>
      <c r="M156" s="196"/>
      <c r="N156" s="197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6" t="s">
        <v>165</v>
      </c>
      <c r="AU156" s="16" t="s">
        <v>85</v>
      </c>
    </row>
    <row r="157" spans="1:65" s="2" customFormat="1" ht="11.25">
      <c r="A157" s="34"/>
      <c r="B157" s="35"/>
      <c r="C157" s="36"/>
      <c r="D157" s="198" t="s">
        <v>167</v>
      </c>
      <c r="E157" s="36"/>
      <c r="F157" s="199" t="s">
        <v>242</v>
      </c>
      <c r="G157" s="36"/>
      <c r="H157" s="36"/>
      <c r="I157" s="195"/>
      <c r="J157" s="36"/>
      <c r="K157" s="36"/>
      <c r="L157" s="39"/>
      <c r="M157" s="196"/>
      <c r="N157" s="197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6" t="s">
        <v>167</v>
      </c>
      <c r="AU157" s="16" t="s">
        <v>85</v>
      </c>
    </row>
    <row r="158" spans="1:65" s="13" customFormat="1" ht="11.25">
      <c r="B158" s="200"/>
      <c r="C158" s="201"/>
      <c r="D158" s="193" t="s">
        <v>169</v>
      </c>
      <c r="E158" s="202" t="s">
        <v>19</v>
      </c>
      <c r="F158" s="203" t="s">
        <v>1111</v>
      </c>
      <c r="G158" s="201"/>
      <c r="H158" s="204">
        <v>5.0049999999999999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169</v>
      </c>
      <c r="AU158" s="210" t="s">
        <v>85</v>
      </c>
      <c r="AV158" s="13" t="s">
        <v>85</v>
      </c>
      <c r="AW158" s="13" t="s">
        <v>38</v>
      </c>
      <c r="AX158" s="13" t="s">
        <v>76</v>
      </c>
      <c r="AY158" s="210" t="s">
        <v>156</v>
      </c>
    </row>
    <row r="159" spans="1:65" s="13" customFormat="1" ht="11.25">
      <c r="B159" s="200"/>
      <c r="C159" s="201"/>
      <c r="D159" s="193" t="s">
        <v>169</v>
      </c>
      <c r="E159" s="202" t="s">
        <v>19</v>
      </c>
      <c r="F159" s="203" t="s">
        <v>1112</v>
      </c>
      <c r="G159" s="201"/>
      <c r="H159" s="204">
        <v>1.43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169</v>
      </c>
      <c r="AU159" s="210" t="s">
        <v>85</v>
      </c>
      <c r="AV159" s="13" t="s">
        <v>85</v>
      </c>
      <c r="AW159" s="13" t="s">
        <v>38</v>
      </c>
      <c r="AX159" s="13" t="s">
        <v>76</v>
      </c>
      <c r="AY159" s="210" t="s">
        <v>156</v>
      </c>
    </row>
    <row r="160" spans="1:65" s="2" customFormat="1" ht="16.5" customHeight="1">
      <c r="A160" s="34"/>
      <c r="B160" s="35"/>
      <c r="C160" s="180" t="s">
        <v>8</v>
      </c>
      <c r="D160" s="180" t="s">
        <v>158</v>
      </c>
      <c r="E160" s="181" t="s">
        <v>1113</v>
      </c>
      <c r="F160" s="182" t="s">
        <v>1114</v>
      </c>
      <c r="G160" s="183" t="s">
        <v>161</v>
      </c>
      <c r="H160" s="184">
        <v>232</v>
      </c>
      <c r="I160" s="185"/>
      <c r="J160" s="186">
        <f>ROUND(I160*H160,2)</f>
        <v>0</v>
      </c>
      <c r="K160" s="182" t="s">
        <v>162</v>
      </c>
      <c r="L160" s="39"/>
      <c r="M160" s="187" t="s">
        <v>19</v>
      </c>
      <c r="N160" s="188" t="s">
        <v>47</v>
      </c>
      <c r="O160" s="64"/>
      <c r="P160" s="189">
        <f>O160*H160</f>
        <v>0</v>
      </c>
      <c r="Q160" s="189">
        <v>8.4999999999999995E-4</v>
      </c>
      <c r="R160" s="189">
        <f>Q160*H160</f>
        <v>0.19719999999999999</v>
      </c>
      <c r="S160" s="189">
        <v>0</v>
      </c>
      <c r="T160" s="19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1" t="s">
        <v>163</v>
      </c>
      <c r="AT160" s="191" t="s">
        <v>158</v>
      </c>
      <c r="AU160" s="191" t="s">
        <v>85</v>
      </c>
      <c r="AY160" s="16" t="s">
        <v>156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6" t="s">
        <v>83</v>
      </c>
      <c r="BK160" s="192">
        <f>ROUND(I160*H160,2)</f>
        <v>0</v>
      </c>
      <c r="BL160" s="16" t="s">
        <v>163</v>
      </c>
      <c r="BM160" s="191" t="s">
        <v>1115</v>
      </c>
    </row>
    <row r="161" spans="1:65" s="2" customFormat="1" ht="11.25">
      <c r="A161" s="34"/>
      <c r="B161" s="35"/>
      <c r="C161" s="36"/>
      <c r="D161" s="193" t="s">
        <v>165</v>
      </c>
      <c r="E161" s="36"/>
      <c r="F161" s="194" t="s">
        <v>1116</v>
      </c>
      <c r="G161" s="36"/>
      <c r="H161" s="36"/>
      <c r="I161" s="195"/>
      <c r="J161" s="36"/>
      <c r="K161" s="36"/>
      <c r="L161" s="39"/>
      <c r="M161" s="196"/>
      <c r="N161" s="197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6" t="s">
        <v>165</v>
      </c>
      <c r="AU161" s="16" t="s">
        <v>85</v>
      </c>
    </row>
    <row r="162" spans="1:65" s="2" customFormat="1" ht="11.25">
      <c r="A162" s="34"/>
      <c r="B162" s="35"/>
      <c r="C162" s="36"/>
      <c r="D162" s="198" t="s">
        <v>167</v>
      </c>
      <c r="E162" s="36"/>
      <c r="F162" s="199" t="s">
        <v>1117</v>
      </c>
      <c r="G162" s="36"/>
      <c r="H162" s="36"/>
      <c r="I162" s="195"/>
      <c r="J162" s="36"/>
      <c r="K162" s="36"/>
      <c r="L162" s="39"/>
      <c r="M162" s="196"/>
      <c r="N162" s="197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6" t="s">
        <v>167</v>
      </c>
      <c r="AU162" s="16" t="s">
        <v>85</v>
      </c>
    </row>
    <row r="163" spans="1:65" s="13" customFormat="1" ht="11.25">
      <c r="B163" s="200"/>
      <c r="C163" s="201"/>
      <c r="D163" s="193" t="s">
        <v>169</v>
      </c>
      <c r="E163" s="202" t="s">
        <v>19</v>
      </c>
      <c r="F163" s="203" t="s">
        <v>1118</v>
      </c>
      <c r="G163" s="201"/>
      <c r="H163" s="204">
        <v>232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169</v>
      </c>
      <c r="AU163" s="210" t="s">
        <v>85</v>
      </c>
      <c r="AV163" s="13" t="s">
        <v>85</v>
      </c>
      <c r="AW163" s="13" t="s">
        <v>38</v>
      </c>
      <c r="AX163" s="13" t="s">
        <v>83</v>
      </c>
      <c r="AY163" s="210" t="s">
        <v>156</v>
      </c>
    </row>
    <row r="164" spans="1:65" s="2" customFormat="1" ht="16.5" customHeight="1">
      <c r="A164" s="34"/>
      <c r="B164" s="35"/>
      <c r="C164" s="180" t="s">
        <v>271</v>
      </c>
      <c r="D164" s="180" t="s">
        <v>158</v>
      </c>
      <c r="E164" s="181" t="s">
        <v>1119</v>
      </c>
      <c r="F164" s="182" t="s">
        <v>1120</v>
      </c>
      <c r="G164" s="183" t="s">
        <v>161</v>
      </c>
      <c r="H164" s="184">
        <v>232</v>
      </c>
      <c r="I164" s="185"/>
      <c r="J164" s="186">
        <f>ROUND(I164*H164,2)</f>
        <v>0</v>
      </c>
      <c r="K164" s="182" t="s">
        <v>162</v>
      </c>
      <c r="L164" s="39"/>
      <c r="M164" s="187" t="s">
        <v>19</v>
      </c>
      <c r="N164" s="188" t="s">
        <v>47</v>
      </c>
      <c r="O164" s="64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1" t="s">
        <v>163</v>
      </c>
      <c r="AT164" s="191" t="s">
        <v>158</v>
      </c>
      <c r="AU164" s="191" t="s">
        <v>85</v>
      </c>
      <c r="AY164" s="16" t="s">
        <v>156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6" t="s">
        <v>83</v>
      </c>
      <c r="BK164" s="192">
        <f>ROUND(I164*H164,2)</f>
        <v>0</v>
      </c>
      <c r="BL164" s="16" t="s">
        <v>163</v>
      </c>
      <c r="BM164" s="191" t="s">
        <v>1121</v>
      </c>
    </row>
    <row r="165" spans="1:65" s="2" customFormat="1" ht="19.5">
      <c r="A165" s="34"/>
      <c r="B165" s="35"/>
      <c r="C165" s="36"/>
      <c r="D165" s="193" t="s">
        <v>165</v>
      </c>
      <c r="E165" s="36"/>
      <c r="F165" s="194" t="s">
        <v>1122</v>
      </c>
      <c r="G165" s="36"/>
      <c r="H165" s="36"/>
      <c r="I165" s="195"/>
      <c r="J165" s="36"/>
      <c r="K165" s="36"/>
      <c r="L165" s="39"/>
      <c r="M165" s="196"/>
      <c r="N165" s="197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6" t="s">
        <v>165</v>
      </c>
      <c r="AU165" s="16" t="s">
        <v>85</v>
      </c>
    </row>
    <row r="166" spans="1:65" s="2" customFormat="1" ht="11.25">
      <c r="A166" s="34"/>
      <c r="B166" s="35"/>
      <c r="C166" s="36"/>
      <c r="D166" s="198" t="s">
        <v>167</v>
      </c>
      <c r="E166" s="36"/>
      <c r="F166" s="199" t="s">
        <v>1123</v>
      </c>
      <c r="G166" s="36"/>
      <c r="H166" s="36"/>
      <c r="I166" s="195"/>
      <c r="J166" s="36"/>
      <c r="K166" s="36"/>
      <c r="L166" s="39"/>
      <c r="M166" s="196"/>
      <c r="N166" s="197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6" t="s">
        <v>167</v>
      </c>
      <c r="AU166" s="16" t="s">
        <v>85</v>
      </c>
    </row>
    <row r="167" spans="1:65" s="2" customFormat="1" ht="16.5" customHeight="1">
      <c r="A167" s="34"/>
      <c r="B167" s="35"/>
      <c r="C167" s="180" t="s">
        <v>278</v>
      </c>
      <c r="D167" s="180" t="s">
        <v>158</v>
      </c>
      <c r="E167" s="181" t="s">
        <v>260</v>
      </c>
      <c r="F167" s="182" t="s">
        <v>261</v>
      </c>
      <c r="G167" s="183" t="s">
        <v>161</v>
      </c>
      <c r="H167" s="184">
        <v>57.755000000000003</v>
      </c>
      <c r="I167" s="185"/>
      <c r="J167" s="186">
        <f>ROUND(I167*H167,2)</f>
        <v>0</v>
      </c>
      <c r="K167" s="182" t="s">
        <v>162</v>
      </c>
      <c r="L167" s="39"/>
      <c r="M167" s="187" t="s">
        <v>19</v>
      </c>
      <c r="N167" s="188" t="s">
        <v>47</v>
      </c>
      <c r="O167" s="64"/>
      <c r="P167" s="189">
        <f>O167*H167</f>
        <v>0</v>
      </c>
      <c r="Q167" s="189">
        <v>6.9999999999999999E-4</v>
      </c>
      <c r="R167" s="189">
        <f>Q167*H167</f>
        <v>4.0428499999999999E-2</v>
      </c>
      <c r="S167" s="189">
        <v>0</v>
      </c>
      <c r="T167" s="19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1" t="s">
        <v>163</v>
      </c>
      <c r="AT167" s="191" t="s">
        <v>158</v>
      </c>
      <c r="AU167" s="191" t="s">
        <v>85</v>
      </c>
      <c r="AY167" s="16" t="s">
        <v>156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6" t="s">
        <v>83</v>
      </c>
      <c r="BK167" s="192">
        <f>ROUND(I167*H167,2)</f>
        <v>0</v>
      </c>
      <c r="BL167" s="16" t="s">
        <v>163</v>
      </c>
      <c r="BM167" s="191" t="s">
        <v>1124</v>
      </c>
    </row>
    <row r="168" spans="1:65" s="2" customFormat="1" ht="11.25">
      <c r="A168" s="34"/>
      <c r="B168" s="35"/>
      <c r="C168" s="36"/>
      <c r="D168" s="193" t="s">
        <v>165</v>
      </c>
      <c r="E168" s="36"/>
      <c r="F168" s="194" t="s">
        <v>263</v>
      </c>
      <c r="G168" s="36"/>
      <c r="H168" s="36"/>
      <c r="I168" s="195"/>
      <c r="J168" s="36"/>
      <c r="K168" s="36"/>
      <c r="L168" s="39"/>
      <c r="M168" s="196"/>
      <c r="N168" s="197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165</v>
      </c>
      <c r="AU168" s="16" t="s">
        <v>85</v>
      </c>
    </row>
    <row r="169" spans="1:65" s="2" customFormat="1" ht="11.25">
      <c r="A169" s="34"/>
      <c r="B169" s="35"/>
      <c r="C169" s="36"/>
      <c r="D169" s="198" t="s">
        <v>167</v>
      </c>
      <c r="E169" s="36"/>
      <c r="F169" s="199" t="s">
        <v>264</v>
      </c>
      <c r="G169" s="36"/>
      <c r="H169" s="36"/>
      <c r="I169" s="195"/>
      <c r="J169" s="36"/>
      <c r="K169" s="36"/>
      <c r="L169" s="39"/>
      <c r="M169" s="196"/>
      <c r="N169" s="197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6" t="s">
        <v>167</v>
      </c>
      <c r="AU169" s="16" t="s">
        <v>85</v>
      </c>
    </row>
    <row r="170" spans="1:65" s="13" customFormat="1" ht="11.25">
      <c r="B170" s="200"/>
      <c r="C170" s="201"/>
      <c r="D170" s="193" t="s">
        <v>169</v>
      </c>
      <c r="E170" s="202" t="s">
        <v>19</v>
      </c>
      <c r="F170" s="203" t="s">
        <v>1125</v>
      </c>
      <c r="G170" s="201"/>
      <c r="H170" s="204">
        <v>16.905000000000001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169</v>
      </c>
      <c r="AU170" s="210" t="s">
        <v>85</v>
      </c>
      <c r="AV170" s="13" t="s">
        <v>85</v>
      </c>
      <c r="AW170" s="13" t="s">
        <v>38</v>
      </c>
      <c r="AX170" s="13" t="s">
        <v>76</v>
      </c>
      <c r="AY170" s="210" t="s">
        <v>156</v>
      </c>
    </row>
    <row r="171" spans="1:65" s="13" customFormat="1" ht="11.25">
      <c r="B171" s="200"/>
      <c r="C171" s="201"/>
      <c r="D171" s="193" t="s">
        <v>169</v>
      </c>
      <c r="E171" s="202" t="s">
        <v>19</v>
      </c>
      <c r="F171" s="203" t="s">
        <v>1126</v>
      </c>
      <c r="G171" s="201"/>
      <c r="H171" s="204">
        <v>17.850000000000001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169</v>
      </c>
      <c r="AU171" s="210" t="s">
        <v>85</v>
      </c>
      <c r="AV171" s="13" t="s">
        <v>85</v>
      </c>
      <c r="AW171" s="13" t="s">
        <v>38</v>
      </c>
      <c r="AX171" s="13" t="s">
        <v>76</v>
      </c>
      <c r="AY171" s="210" t="s">
        <v>156</v>
      </c>
    </row>
    <row r="172" spans="1:65" s="13" customFormat="1" ht="11.25">
      <c r="B172" s="200"/>
      <c r="C172" s="201"/>
      <c r="D172" s="193" t="s">
        <v>169</v>
      </c>
      <c r="E172" s="202" t="s">
        <v>19</v>
      </c>
      <c r="F172" s="203" t="s">
        <v>1127</v>
      </c>
      <c r="G172" s="201"/>
      <c r="H172" s="204">
        <v>23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169</v>
      </c>
      <c r="AU172" s="210" t="s">
        <v>85</v>
      </c>
      <c r="AV172" s="13" t="s">
        <v>85</v>
      </c>
      <c r="AW172" s="13" t="s">
        <v>38</v>
      </c>
      <c r="AX172" s="13" t="s">
        <v>76</v>
      </c>
      <c r="AY172" s="210" t="s">
        <v>156</v>
      </c>
    </row>
    <row r="173" spans="1:65" s="2" customFormat="1" ht="16.5" customHeight="1">
      <c r="A173" s="34"/>
      <c r="B173" s="35"/>
      <c r="C173" s="180" t="s">
        <v>284</v>
      </c>
      <c r="D173" s="180" t="s">
        <v>158</v>
      </c>
      <c r="E173" s="181" t="s">
        <v>266</v>
      </c>
      <c r="F173" s="182" t="s">
        <v>267</v>
      </c>
      <c r="G173" s="183" t="s">
        <v>161</v>
      </c>
      <c r="H173" s="184">
        <v>57.755000000000003</v>
      </c>
      <c r="I173" s="185"/>
      <c r="J173" s="186">
        <f>ROUND(I173*H173,2)</f>
        <v>0</v>
      </c>
      <c r="K173" s="182" t="s">
        <v>162</v>
      </c>
      <c r="L173" s="39"/>
      <c r="M173" s="187" t="s">
        <v>19</v>
      </c>
      <c r="N173" s="188" t="s">
        <v>47</v>
      </c>
      <c r="O173" s="64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1" t="s">
        <v>163</v>
      </c>
      <c r="AT173" s="191" t="s">
        <v>158</v>
      </c>
      <c r="AU173" s="191" t="s">
        <v>85</v>
      </c>
      <c r="AY173" s="16" t="s">
        <v>156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6" t="s">
        <v>83</v>
      </c>
      <c r="BK173" s="192">
        <f>ROUND(I173*H173,2)</f>
        <v>0</v>
      </c>
      <c r="BL173" s="16" t="s">
        <v>163</v>
      </c>
      <c r="BM173" s="191" t="s">
        <v>1128</v>
      </c>
    </row>
    <row r="174" spans="1:65" s="2" customFormat="1" ht="19.5">
      <c r="A174" s="34"/>
      <c r="B174" s="35"/>
      <c r="C174" s="36"/>
      <c r="D174" s="193" t="s">
        <v>165</v>
      </c>
      <c r="E174" s="36"/>
      <c r="F174" s="194" t="s">
        <v>269</v>
      </c>
      <c r="G174" s="36"/>
      <c r="H174" s="36"/>
      <c r="I174" s="195"/>
      <c r="J174" s="36"/>
      <c r="K174" s="36"/>
      <c r="L174" s="39"/>
      <c r="M174" s="196"/>
      <c r="N174" s="197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6" t="s">
        <v>165</v>
      </c>
      <c r="AU174" s="16" t="s">
        <v>85</v>
      </c>
    </row>
    <row r="175" spans="1:65" s="2" customFormat="1" ht="11.25">
      <c r="A175" s="34"/>
      <c r="B175" s="35"/>
      <c r="C175" s="36"/>
      <c r="D175" s="198" t="s">
        <v>167</v>
      </c>
      <c r="E175" s="36"/>
      <c r="F175" s="199" t="s">
        <v>270</v>
      </c>
      <c r="G175" s="36"/>
      <c r="H175" s="36"/>
      <c r="I175" s="195"/>
      <c r="J175" s="36"/>
      <c r="K175" s="36"/>
      <c r="L175" s="39"/>
      <c r="M175" s="196"/>
      <c r="N175" s="197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6" t="s">
        <v>167</v>
      </c>
      <c r="AU175" s="16" t="s">
        <v>85</v>
      </c>
    </row>
    <row r="176" spans="1:65" s="2" customFormat="1" ht="16.5" customHeight="1">
      <c r="A176" s="34"/>
      <c r="B176" s="35"/>
      <c r="C176" s="180" t="s">
        <v>291</v>
      </c>
      <c r="D176" s="180" t="s">
        <v>158</v>
      </c>
      <c r="E176" s="181" t="s">
        <v>272</v>
      </c>
      <c r="F176" s="182" t="s">
        <v>273</v>
      </c>
      <c r="G176" s="183" t="s">
        <v>195</v>
      </c>
      <c r="H176" s="184">
        <v>37.526000000000003</v>
      </c>
      <c r="I176" s="185"/>
      <c r="J176" s="186">
        <f>ROUND(I176*H176,2)</f>
        <v>0</v>
      </c>
      <c r="K176" s="182" t="s">
        <v>162</v>
      </c>
      <c r="L176" s="39"/>
      <c r="M176" s="187" t="s">
        <v>19</v>
      </c>
      <c r="N176" s="188" t="s">
        <v>47</v>
      </c>
      <c r="O176" s="64"/>
      <c r="P176" s="189">
        <f>O176*H176</f>
        <v>0</v>
      </c>
      <c r="Q176" s="189">
        <v>4.6000000000000001E-4</v>
      </c>
      <c r="R176" s="189">
        <f>Q176*H176</f>
        <v>1.7261960000000003E-2</v>
      </c>
      <c r="S176" s="189">
        <v>0</v>
      </c>
      <c r="T176" s="19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1" t="s">
        <v>163</v>
      </c>
      <c r="AT176" s="191" t="s">
        <v>158</v>
      </c>
      <c r="AU176" s="191" t="s">
        <v>85</v>
      </c>
      <c r="AY176" s="16" t="s">
        <v>156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6" t="s">
        <v>83</v>
      </c>
      <c r="BK176" s="192">
        <f>ROUND(I176*H176,2)</f>
        <v>0</v>
      </c>
      <c r="BL176" s="16" t="s">
        <v>163</v>
      </c>
      <c r="BM176" s="191" t="s">
        <v>1129</v>
      </c>
    </row>
    <row r="177" spans="1:65" s="2" customFormat="1" ht="11.25">
      <c r="A177" s="34"/>
      <c r="B177" s="35"/>
      <c r="C177" s="36"/>
      <c r="D177" s="193" t="s">
        <v>165</v>
      </c>
      <c r="E177" s="36"/>
      <c r="F177" s="194" t="s">
        <v>275</v>
      </c>
      <c r="G177" s="36"/>
      <c r="H177" s="36"/>
      <c r="I177" s="195"/>
      <c r="J177" s="36"/>
      <c r="K177" s="36"/>
      <c r="L177" s="39"/>
      <c r="M177" s="196"/>
      <c r="N177" s="197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6" t="s">
        <v>165</v>
      </c>
      <c r="AU177" s="16" t="s">
        <v>85</v>
      </c>
    </row>
    <row r="178" spans="1:65" s="2" customFormat="1" ht="11.25">
      <c r="A178" s="34"/>
      <c r="B178" s="35"/>
      <c r="C178" s="36"/>
      <c r="D178" s="198" t="s">
        <v>167</v>
      </c>
      <c r="E178" s="36"/>
      <c r="F178" s="199" t="s">
        <v>276</v>
      </c>
      <c r="G178" s="36"/>
      <c r="H178" s="36"/>
      <c r="I178" s="195"/>
      <c r="J178" s="36"/>
      <c r="K178" s="36"/>
      <c r="L178" s="39"/>
      <c r="M178" s="196"/>
      <c r="N178" s="197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6" t="s">
        <v>167</v>
      </c>
      <c r="AU178" s="16" t="s">
        <v>85</v>
      </c>
    </row>
    <row r="179" spans="1:65" s="13" customFormat="1" ht="11.25">
      <c r="B179" s="200"/>
      <c r="C179" s="201"/>
      <c r="D179" s="193" t="s">
        <v>169</v>
      </c>
      <c r="E179" s="202" t="s">
        <v>19</v>
      </c>
      <c r="F179" s="203" t="s">
        <v>1130</v>
      </c>
      <c r="G179" s="201"/>
      <c r="H179" s="204">
        <v>12.961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169</v>
      </c>
      <c r="AU179" s="210" t="s">
        <v>85</v>
      </c>
      <c r="AV179" s="13" t="s">
        <v>85</v>
      </c>
      <c r="AW179" s="13" t="s">
        <v>38</v>
      </c>
      <c r="AX179" s="13" t="s">
        <v>76</v>
      </c>
      <c r="AY179" s="210" t="s">
        <v>156</v>
      </c>
    </row>
    <row r="180" spans="1:65" s="13" customFormat="1" ht="11.25">
      <c r="B180" s="200"/>
      <c r="C180" s="201"/>
      <c r="D180" s="193" t="s">
        <v>169</v>
      </c>
      <c r="E180" s="202" t="s">
        <v>19</v>
      </c>
      <c r="F180" s="203" t="s">
        <v>1096</v>
      </c>
      <c r="G180" s="201"/>
      <c r="H180" s="204">
        <v>11.34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169</v>
      </c>
      <c r="AU180" s="210" t="s">
        <v>85</v>
      </c>
      <c r="AV180" s="13" t="s">
        <v>85</v>
      </c>
      <c r="AW180" s="13" t="s">
        <v>38</v>
      </c>
      <c r="AX180" s="13" t="s">
        <v>76</v>
      </c>
      <c r="AY180" s="210" t="s">
        <v>156</v>
      </c>
    </row>
    <row r="181" spans="1:65" s="13" customFormat="1" ht="11.25">
      <c r="B181" s="200"/>
      <c r="C181" s="201"/>
      <c r="D181" s="193" t="s">
        <v>169</v>
      </c>
      <c r="E181" s="202" t="s">
        <v>19</v>
      </c>
      <c r="F181" s="203" t="s">
        <v>1131</v>
      </c>
      <c r="G181" s="201"/>
      <c r="H181" s="204">
        <v>13.225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169</v>
      </c>
      <c r="AU181" s="210" t="s">
        <v>85</v>
      </c>
      <c r="AV181" s="13" t="s">
        <v>85</v>
      </c>
      <c r="AW181" s="13" t="s">
        <v>38</v>
      </c>
      <c r="AX181" s="13" t="s">
        <v>76</v>
      </c>
      <c r="AY181" s="210" t="s">
        <v>156</v>
      </c>
    </row>
    <row r="182" spans="1:65" s="2" customFormat="1" ht="16.5" customHeight="1">
      <c r="A182" s="34"/>
      <c r="B182" s="35"/>
      <c r="C182" s="180" t="s">
        <v>297</v>
      </c>
      <c r="D182" s="180" t="s">
        <v>158</v>
      </c>
      <c r="E182" s="181" t="s">
        <v>279</v>
      </c>
      <c r="F182" s="182" t="s">
        <v>280</v>
      </c>
      <c r="G182" s="183" t="s">
        <v>195</v>
      </c>
      <c r="H182" s="184">
        <v>37.526000000000003</v>
      </c>
      <c r="I182" s="185"/>
      <c r="J182" s="186">
        <f>ROUND(I182*H182,2)</f>
        <v>0</v>
      </c>
      <c r="K182" s="182" t="s">
        <v>162</v>
      </c>
      <c r="L182" s="39"/>
      <c r="M182" s="187" t="s">
        <v>19</v>
      </c>
      <c r="N182" s="188" t="s">
        <v>47</v>
      </c>
      <c r="O182" s="64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1" t="s">
        <v>163</v>
      </c>
      <c r="AT182" s="191" t="s">
        <v>158</v>
      </c>
      <c r="AU182" s="191" t="s">
        <v>85</v>
      </c>
      <c r="AY182" s="16" t="s">
        <v>156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6" t="s">
        <v>83</v>
      </c>
      <c r="BK182" s="192">
        <f>ROUND(I182*H182,2)</f>
        <v>0</v>
      </c>
      <c r="BL182" s="16" t="s">
        <v>163</v>
      </c>
      <c r="BM182" s="191" t="s">
        <v>1132</v>
      </c>
    </row>
    <row r="183" spans="1:65" s="2" customFormat="1" ht="11.25">
      <c r="A183" s="34"/>
      <c r="B183" s="35"/>
      <c r="C183" s="36"/>
      <c r="D183" s="193" t="s">
        <v>165</v>
      </c>
      <c r="E183" s="36"/>
      <c r="F183" s="194" t="s">
        <v>282</v>
      </c>
      <c r="G183" s="36"/>
      <c r="H183" s="36"/>
      <c r="I183" s="195"/>
      <c r="J183" s="36"/>
      <c r="K183" s="36"/>
      <c r="L183" s="39"/>
      <c r="M183" s="196"/>
      <c r="N183" s="197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6" t="s">
        <v>165</v>
      </c>
      <c r="AU183" s="16" t="s">
        <v>85</v>
      </c>
    </row>
    <row r="184" spans="1:65" s="2" customFormat="1" ht="11.25">
      <c r="A184" s="34"/>
      <c r="B184" s="35"/>
      <c r="C184" s="36"/>
      <c r="D184" s="198" t="s">
        <v>167</v>
      </c>
      <c r="E184" s="36"/>
      <c r="F184" s="199" t="s">
        <v>283</v>
      </c>
      <c r="G184" s="36"/>
      <c r="H184" s="36"/>
      <c r="I184" s="195"/>
      <c r="J184" s="36"/>
      <c r="K184" s="36"/>
      <c r="L184" s="39"/>
      <c r="M184" s="196"/>
      <c r="N184" s="197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6" t="s">
        <v>167</v>
      </c>
      <c r="AU184" s="16" t="s">
        <v>85</v>
      </c>
    </row>
    <row r="185" spans="1:65" s="2" customFormat="1" ht="21.75" customHeight="1">
      <c r="A185" s="34"/>
      <c r="B185" s="35"/>
      <c r="C185" s="180" t="s">
        <v>7</v>
      </c>
      <c r="D185" s="180" t="s">
        <v>158</v>
      </c>
      <c r="E185" s="181" t="s">
        <v>285</v>
      </c>
      <c r="F185" s="182" t="s">
        <v>286</v>
      </c>
      <c r="G185" s="183" t="s">
        <v>195</v>
      </c>
      <c r="H185" s="184">
        <v>408.3</v>
      </c>
      <c r="I185" s="185"/>
      <c r="J185" s="186">
        <f>ROUND(I185*H185,2)</f>
        <v>0</v>
      </c>
      <c r="K185" s="182" t="s">
        <v>162</v>
      </c>
      <c r="L185" s="39"/>
      <c r="M185" s="187" t="s">
        <v>19</v>
      </c>
      <c r="N185" s="188" t="s">
        <v>47</v>
      </c>
      <c r="O185" s="64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1" t="s">
        <v>163</v>
      </c>
      <c r="AT185" s="191" t="s">
        <v>158</v>
      </c>
      <c r="AU185" s="191" t="s">
        <v>85</v>
      </c>
      <c r="AY185" s="16" t="s">
        <v>156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6" t="s">
        <v>83</v>
      </c>
      <c r="BK185" s="192">
        <f>ROUND(I185*H185,2)</f>
        <v>0</v>
      </c>
      <c r="BL185" s="16" t="s">
        <v>163</v>
      </c>
      <c r="BM185" s="191" t="s">
        <v>1133</v>
      </c>
    </row>
    <row r="186" spans="1:65" s="2" customFormat="1" ht="19.5">
      <c r="A186" s="34"/>
      <c r="B186" s="35"/>
      <c r="C186" s="36"/>
      <c r="D186" s="193" t="s">
        <v>165</v>
      </c>
      <c r="E186" s="36"/>
      <c r="F186" s="194" t="s">
        <v>288</v>
      </c>
      <c r="G186" s="36"/>
      <c r="H186" s="36"/>
      <c r="I186" s="195"/>
      <c r="J186" s="36"/>
      <c r="K186" s="36"/>
      <c r="L186" s="39"/>
      <c r="M186" s="196"/>
      <c r="N186" s="197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6" t="s">
        <v>165</v>
      </c>
      <c r="AU186" s="16" t="s">
        <v>85</v>
      </c>
    </row>
    <row r="187" spans="1:65" s="2" customFormat="1" ht="11.25">
      <c r="A187" s="34"/>
      <c r="B187" s="35"/>
      <c r="C187" s="36"/>
      <c r="D187" s="198" t="s">
        <v>167</v>
      </c>
      <c r="E187" s="36"/>
      <c r="F187" s="199" t="s">
        <v>289</v>
      </c>
      <c r="G187" s="36"/>
      <c r="H187" s="36"/>
      <c r="I187" s="195"/>
      <c r="J187" s="36"/>
      <c r="K187" s="36"/>
      <c r="L187" s="39"/>
      <c r="M187" s="196"/>
      <c r="N187" s="197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6" t="s">
        <v>167</v>
      </c>
      <c r="AU187" s="16" t="s">
        <v>85</v>
      </c>
    </row>
    <row r="188" spans="1:65" s="13" customFormat="1" ht="11.25">
      <c r="B188" s="200"/>
      <c r="C188" s="201"/>
      <c r="D188" s="193" t="s">
        <v>169</v>
      </c>
      <c r="E188" s="202" t="s">
        <v>19</v>
      </c>
      <c r="F188" s="203" t="s">
        <v>1134</v>
      </c>
      <c r="G188" s="201"/>
      <c r="H188" s="204">
        <v>408.3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169</v>
      </c>
      <c r="AU188" s="210" t="s">
        <v>85</v>
      </c>
      <c r="AV188" s="13" t="s">
        <v>85</v>
      </c>
      <c r="AW188" s="13" t="s">
        <v>38</v>
      </c>
      <c r="AX188" s="13" t="s">
        <v>83</v>
      </c>
      <c r="AY188" s="210" t="s">
        <v>156</v>
      </c>
    </row>
    <row r="189" spans="1:65" s="2" customFormat="1" ht="16.5" customHeight="1">
      <c r="A189" s="34"/>
      <c r="B189" s="35"/>
      <c r="C189" s="180" t="s">
        <v>311</v>
      </c>
      <c r="D189" s="180" t="s">
        <v>158</v>
      </c>
      <c r="E189" s="181" t="s">
        <v>292</v>
      </c>
      <c r="F189" s="182" t="s">
        <v>293</v>
      </c>
      <c r="G189" s="183" t="s">
        <v>195</v>
      </c>
      <c r="H189" s="184">
        <v>408.3</v>
      </c>
      <c r="I189" s="185"/>
      <c r="J189" s="186">
        <f>ROUND(I189*H189,2)</f>
        <v>0</v>
      </c>
      <c r="K189" s="182" t="s">
        <v>162</v>
      </c>
      <c r="L189" s="39"/>
      <c r="M189" s="187" t="s">
        <v>19</v>
      </c>
      <c r="N189" s="188" t="s">
        <v>47</v>
      </c>
      <c r="O189" s="64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1" t="s">
        <v>163</v>
      </c>
      <c r="AT189" s="191" t="s">
        <v>158</v>
      </c>
      <c r="AU189" s="191" t="s">
        <v>85</v>
      </c>
      <c r="AY189" s="16" t="s">
        <v>156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6" t="s">
        <v>83</v>
      </c>
      <c r="BK189" s="192">
        <f>ROUND(I189*H189,2)</f>
        <v>0</v>
      </c>
      <c r="BL189" s="16" t="s">
        <v>163</v>
      </c>
      <c r="BM189" s="191" t="s">
        <v>1135</v>
      </c>
    </row>
    <row r="190" spans="1:65" s="2" customFormat="1" ht="19.5">
      <c r="A190" s="34"/>
      <c r="B190" s="35"/>
      <c r="C190" s="36"/>
      <c r="D190" s="193" t="s">
        <v>165</v>
      </c>
      <c r="E190" s="36"/>
      <c r="F190" s="194" t="s">
        <v>295</v>
      </c>
      <c r="G190" s="36"/>
      <c r="H190" s="36"/>
      <c r="I190" s="195"/>
      <c r="J190" s="36"/>
      <c r="K190" s="36"/>
      <c r="L190" s="39"/>
      <c r="M190" s="196"/>
      <c r="N190" s="197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6" t="s">
        <v>165</v>
      </c>
      <c r="AU190" s="16" t="s">
        <v>85</v>
      </c>
    </row>
    <row r="191" spans="1:65" s="2" customFormat="1" ht="11.25">
      <c r="A191" s="34"/>
      <c r="B191" s="35"/>
      <c r="C191" s="36"/>
      <c r="D191" s="198" t="s">
        <v>167</v>
      </c>
      <c r="E191" s="36"/>
      <c r="F191" s="199" t="s">
        <v>296</v>
      </c>
      <c r="G191" s="36"/>
      <c r="H191" s="36"/>
      <c r="I191" s="195"/>
      <c r="J191" s="36"/>
      <c r="K191" s="36"/>
      <c r="L191" s="39"/>
      <c r="M191" s="196"/>
      <c r="N191" s="197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6" t="s">
        <v>167</v>
      </c>
      <c r="AU191" s="16" t="s">
        <v>85</v>
      </c>
    </row>
    <row r="192" spans="1:65" s="13" customFormat="1" ht="11.25">
      <c r="B192" s="200"/>
      <c r="C192" s="201"/>
      <c r="D192" s="193" t="s">
        <v>169</v>
      </c>
      <c r="E192" s="202" t="s">
        <v>19</v>
      </c>
      <c r="F192" s="203" t="s">
        <v>1134</v>
      </c>
      <c r="G192" s="201"/>
      <c r="H192" s="204">
        <v>408.3</v>
      </c>
      <c r="I192" s="205"/>
      <c r="J192" s="201"/>
      <c r="K192" s="201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169</v>
      </c>
      <c r="AU192" s="210" t="s">
        <v>85</v>
      </c>
      <c r="AV192" s="13" t="s">
        <v>85</v>
      </c>
      <c r="AW192" s="13" t="s">
        <v>38</v>
      </c>
      <c r="AX192" s="13" t="s">
        <v>83</v>
      </c>
      <c r="AY192" s="210" t="s">
        <v>156</v>
      </c>
    </row>
    <row r="193" spans="1:65" s="2" customFormat="1" ht="16.5" customHeight="1">
      <c r="A193" s="34"/>
      <c r="B193" s="35"/>
      <c r="C193" s="180" t="s">
        <v>320</v>
      </c>
      <c r="D193" s="180" t="s">
        <v>158</v>
      </c>
      <c r="E193" s="181" t="s">
        <v>298</v>
      </c>
      <c r="F193" s="182" t="s">
        <v>299</v>
      </c>
      <c r="G193" s="183" t="s">
        <v>300</v>
      </c>
      <c r="H193" s="184">
        <v>734.94</v>
      </c>
      <c r="I193" s="185"/>
      <c r="J193" s="186">
        <f>ROUND(I193*H193,2)</f>
        <v>0</v>
      </c>
      <c r="K193" s="182" t="s">
        <v>162</v>
      </c>
      <c r="L193" s="39"/>
      <c r="M193" s="187" t="s">
        <v>19</v>
      </c>
      <c r="N193" s="188" t="s">
        <v>47</v>
      </c>
      <c r="O193" s="64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1" t="s">
        <v>163</v>
      </c>
      <c r="AT193" s="191" t="s">
        <v>158</v>
      </c>
      <c r="AU193" s="191" t="s">
        <v>85</v>
      </c>
      <c r="AY193" s="16" t="s">
        <v>156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6" t="s">
        <v>83</v>
      </c>
      <c r="BK193" s="192">
        <f>ROUND(I193*H193,2)</f>
        <v>0</v>
      </c>
      <c r="BL193" s="16" t="s">
        <v>163</v>
      </c>
      <c r="BM193" s="191" t="s">
        <v>1136</v>
      </c>
    </row>
    <row r="194" spans="1:65" s="2" customFormat="1" ht="11.25">
      <c r="A194" s="34"/>
      <c r="B194" s="35"/>
      <c r="C194" s="36"/>
      <c r="D194" s="193" t="s">
        <v>165</v>
      </c>
      <c r="E194" s="36"/>
      <c r="F194" s="194" t="s">
        <v>302</v>
      </c>
      <c r="G194" s="36"/>
      <c r="H194" s="36"/>
      <c r="I194" s="195"/>
      <c r="J194" s="36"/>
      <c r="K194" s="36"/>
      <c r="L194" s="39"/>
      <c r="M194" s="196"/>
      <c r="N194" s="197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6" t="s">
        <v>165</v>
      </c>
      <c r="AU194" s="16" t="s">
        <v>85</v>
      </c>
    </row>
    <row r="195" spans="1:65" s="2" customFormat="1" ht="11.25">
      <c r="A195" s="34"/>
      <c r="B195" s="35"/>
      <c r="C195" s="36"/>
      <c r="D195" s="198" t="s">
        <v>167</v>
      </c>
      <c r="E195" s="36"/>
      <c r="F195" s="199" t="s">
        <v>303</v>
      </c>
      <c r="G195" s="36"/>
      <c r="H195" s="36"/>
      <c r="I195" s="195"/>
      <c r="J195" s="36"/>
      <c r="K195" s="36"/>
      <c r="L195" s="39"/>
      <c r="M195" s="196"/>
      <c r="N195" s="197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6" t="s">
        <v>167</v>
      </c>
      <c r="AU195" s="16" t="s">
        <v>85</v>
      </c>
    </row>
    <row r="196" spans="1:65" s="13" customFormat="1" ht="11.25">
      <c r="B196" s="200"/>
      <c r="C196" s="201"/>
      <c r="D196" s="193" t="s">
        <v>169</v>
      </c>
      <c r="E196" s="202" t="s">
        <v>19</v>
      </c>
      <c r="F196" s="203" t="s">
        <v>1137</v>
      </c>
      <c r="G196" s="201"/>
      <c r="H196" s="204">
        <v>734.94</v>
      </c>
      <c r="I196" s="205"/>
      <c r="J196" s="201"/>
      <c r="K196" s="201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169</v>
      </c>
      <c r="AU196" s="210" t="s">
        <v>85</v>
      </c>
      <c r="AV196" s="13" t="s">
        <v>85</v>
      </c>
      <c r="AW196" s="13" t="s">
        <v>38</v>
      </c>
      <c r="AX196" s="13" t="s">
        <v>83</v>
      </c>
      <c r="AY196" s="210" t="s">
        <v>156</v>
      </c>
    </row>
    <row r="197" spans="1:65" s="2" customFormat="1" ht="16.5" customHeight="1">
      <c r="A197" s="34"/>
      <c r="B197" s="35"/>
      <c r="C197" s="180" t="s">
        <v>328</v>
      </c>
      <c r="D197" s="180" t="s">
        <v>158</v>
      </c>
      <c r="E197" s="181" t="s">
        <v>305</v>
      </c>
      <c r="F197" s="182" t="s">
        <v>306</v>
      </c>
      <c r="G197" s="183" t="s">
        <v>195</v>
      </c>
      <c r="H197" s="184">
        <v>408.3</v>
      </c>
      <c r="I197" s="185"/>
      <c r="J197" s="186">
        <f>ROUND(I197*H197,2)</f>
        <v>0</v>
      </c>
      <c r="K197" s="182" t="s">
        <v>162</v>
      </c>
      <c r="L197" s="39"/>
      <c r="M197" s="187" t="s">
        <v>19</v>
      </c>
      <c r="N197" s="188" t="s">
        <v>47</v>
      </c>
      <c r="O197" s="64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1" t="s">
        <v>163</v>
      </c>
      <c r="AT197" s="191" t="s">
        <v>158</v>
      </c>
      <c r="AU197" s="191" t="s">
        <v>85</v>
      </c>
      <c r="AY197" s="16" t="s">
        <v>156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6" t="s">
        <v>83</v>
      </c>
      <c r="BK197" s="192">
        <f>ROUND(I197*H197,2)</f>
        <v>0</v>
      </c>
      <c r="BL197" s="16" t="s">
        <v>163</v>
      </c>
      <c r="BM197" s="191" t="s">
        <v>1138</v>
      </c>
    </row>
    <row r="198" spans="1:65" s="2" customFormat="1" ht="11.25">
      <c r="A198" s="34"/>
      <c r="B198" s="35"/>
      <c r="C198" s="36"/>
      <c r="D198" s="193" t="s">
        <v>165</v>
      </c>
      <c r="E198" s="36"/>
      <c r="F198" s="194" t="s">
        <v>308</v>
      </c>
      <c r="G198" s="36"/>
      <c r="H198" s="36"/>
      <c r="I198" s="195"/>
      <c r="J198" s="36"/>
      <c r="K198" s="36"/>
      <c r="L198" s="39"/>
      <c r="M198" s="196"/>
      <c r="N198" s="197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6" t="s">
        <v>165</v>
      </c>
      <c r="AU198" s="16" t="s">
        <v>85</v>
      </c>
    </row>
    <row r="199" spans="1:65" s="2" customFormat="1" ht="11.25">
      <c r="A199" s="34"/>
      <c r="B199" s="35"/>
      <c r="C199" s="36"/>
      <c r="D199" s="198" t="s">
        <v>167</v>
      </c>
      <c r="E199" s="36"/>
      <c r="F199" s="199" t="s">
        <v>309</v>
      </c>
      <c r="G199" s="36"/>
      <c r="H199" s="36"/>
      <c r="I199" s="195"/>
      <c r="J199" s="36"/>
      <c r="K199" s="36"/>
      <c r="L199" s="39"/>
      <c r="M199" s="196"/>
      <c r="N199" s="197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6" t="s">
        <v>167</v>
      </c>
      <c r="AU199" s="16" t="s">
        <v>85</v>
      </c>
    </row>
    <row r="200" spans="1:65" s="13" customFormat="1" ht="11.25">
      <c r="B200" s="200"/>
      <c r="C200" s="201"/>
      <c r="D200" s="193" t="s">
        <v>169</v>
      </c>
      <c r="E200" s="202" t="s">
        <v>19</v>
      </c>
      <c r="F200" s="203" t="s">
        <v>1139</v>
      </c>
      <c r="G200" s="201"/>
      <c r="H200" s="204">
        <v>408.3</v>
      </c>
      <c r="I200" s="205"/>
      <c r="J200" s="201"/>
      <c r="K200" s="201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169</v>
      </c>
      <c r="AU200" s="210" t="s">
        <v>85</v>
      </c>
      <c r="AV200" s="13" t="s">
        <v>85</v>
      </c>
      <c r="AW200" s="13" t="s">
        <v>38</v>
      </c>
      <c r="AX200" s="13" t="s">
        <v>83</v>
      </c>
      <c r="AY200" s="210" t="s">
        <v>156</v>
      </c>
    </row>
    <row r="201" spans="1:65" s="2" customFormat="1" ht="16.5" customHeight="1">
      <c r="A201" s="34"/>
      <c r="B201" s="35"/>
      <c r="C201" s="180" t="s">
        <v>335</v>
      </c>
      <c r="D201" s="180" t="s">
        <v>158</v>
      </c>
      <c r="E201" s="181" t="s">
        <v>312</v>
      </c>
      <c r="F201" s="182" t="s">
        <v>313</v>
      </c>
      <c r="G201" s="183" t="s">
        <v>195</v>
      </c>
      <c r="H201" s="184">
        <v>97.564999999999998</v>
      </c>
      <c r="I201" s="185"/>
      <c r="J201" s="186">
        <f>ROUND(I201*H201,2)</f>
        <v>0</v>
      </c>
      <c r="K201" s="182" t="s">
        <v>162</v>
      </c>
      <c r="L201" s="39"/>
      <c r="M201" s="187" t="s">
        <v>19</v>
      </c>
      <c r="N201" s="188" t="s">
        <v>47</v>
      </c>
      <c r="O201" s="64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1" t="s">
        <v>163</v>
      </c>
      <c r="AT201" s="191" t="s">
        <v>158</v>
      </c>
      <c r="AU201" s="191" t="s">
        <v>85</v>
      </c>
      <c r="AY201" s="16" t="s">
        <v>156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6" t="s">
        <v>83</v>
      </c>
      <c r="BK201" s="192">
        <f>ROUND(I201*H201,2)</f>
        <v>0</v>
      </c>
      <c r="BL201" s="16" t="s">
        <v>163</v>
      </c>
      <c r="BM201" s="191" t="s">
        <v>1140</v>
      </c>
    </row>
    <row r="202" spans="1:65" s="2" customFormat="1" ht="19.5">
      <c r="A202" s="34"/>
      <c r="B202" s="35"/>
      <c r="C202" s="36"/>
      <c r="D202" s="193" t="s">
        <v>165</v>
      </c>
      <c r="E202" s="36"/>
      <c r="F202" s="194" t="s">
        <v>315</v>
      </c>
      <c r="G202" s="36"/>
      <c r="H202" s="36"/>
      <c r="I202" s="195"/>
      <c r="J202" s="36"/>
      <c r="K202" s="36"/>
      <c r="L202" s="39"/>
      <c r="M202" s="196"/>
      <c r="N202" s="197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6" t="s">
        <v>165</v>
      </c>
      <c r="AU202" s="16" t="s">
        <v>85</v>
      </c>
    </row>
    <row r="203" spans="1:65" s="2" customFormat="1" ht="11.25">
      <c r="A203" s="34"/>
      <c r="B203" s="35"/>
      <c r="C203" s="36"/>
      <c r="D203" s="198" t="s">
        <v>167</v>
      </c>
      <c r="E203" s="36"/>
      <c r="F203" s="199" t="s">
        <v>316</v>
      </c>
      <c r="G203" s="36"/>
      <c r="H203" s="36"/>
      <c r="I203" s="195"/>
      <c r="J203" s="36"/>
      <c r="K203" s="36"/>
      <c r="L203" s="39"/>
      <c r="M203" s="196"/>
      <c r="N203" s="197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6" t="s">
        <v>167</v>
      </c>
      <c r="AU203" s="16" t="s">
        <v>85</v>
      </c>
    </row>
    <row r="204" spans="1:65" s="13" customFormat="1" ht="11.25">
      <c r="B204" s="200"/>
      <c r="C204" s="201"/>
      <c r="D204" s="193" t="s">
        <v>169</v>
      </c>
      <c r="E204" s="202" t="s">
        <v>19</v>
      </c>
      <c r="F204" s="203" t="s">
        <v>1141</v>
      </c>
      <c r="G204" s="201"/>
      <c r="H204" s="204">
        <v>9.7769999999999992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169</v>
      </c>
      <c r="AU204" s="210" t="s">
        <v>85</v>
      </c>
      <c r="AV204" s="13" t="s">
        <v>85</v>
      </c>
      <c r="AW204" s="13" t="s">
        <v>38</v>
      </c>
      <c r="AX204" s="13" t="s">
        <v>76</v>
      </c>
      <c r="AY204" s="210" t="s">
        <v>156</v>
      </c>
    </row>
    <row r="205" spans="1:65" s="13" customFormat="1" ht="11.25">
      <c r="B205" s="200"/>
      <c r="C205" s="201"/>
      <c r="D205" s="193" t="s">
        <v>169</v>
      </c>
      <c r="E205" s="202" t="s">
        <v>19</v>
      </c>
      <c r="F205" s="203" t="s">
        <v>1142</v>
      </c>
      <c r="G205" s="201"/>
      <c r="H205" s="204">
        <v>74.3</v>
      </c>
      <c r="I205" s="205"/>
      <c r="J205" s="201"/>
      <c r="K205" s="201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169</v>
      </c>
      <c r="AU205" s="210" t="s">
        <v>85</v>
      </c>
      <c r="AV205" s="13" t="s">
        <v>85</v>
      </c>
      <c r="AW205" s="13" t="s">
        <v>38</v>
      </c>
      <c r="AX205" s="13" t="s">
        <v>76</v>
      </c>
      <c r="AY205" s="210" t="s">
        <v>156</v>
      </c>
    </row>
    <row r="206" spans="1:65" s="13" customFormat="1" ht="11.25">
      <c r="B206" s="200"/>
      <c r="C206" s="201"/>
      <c r="D206" s="193" t="s">
        <v>169</v>
      </c>
      <c r="E206" s="202" t="s">
        <v>19</v>
      </c>
      <c r="F206" s="203" t="s">
        <v>1143</v>
      </c>
      <c r="G206" s="201"/>
      <c r="H206" s="204">
        <v>3.6749999999999998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169</v>
      </c>
      <c r="AU206" s="210" t="s">
        <v>85</v>
      </c>
      <c r="AV206" s="13" t="s">
        <v>85</v>
      </c>
      <c r="AW206" s="13" t="s">
        <v>38</v>
      </c>
      <c r="AX206" s="13" t="s">
        <v>76</v>
      </c>
      <c r="AY206" s="210" t="s">
        <v>156</v>
      </c>
    </row>
    <row r="207" spans="1:65" s="13" customFormat="1" ht="11.25">
      <c r="B207" s="200"/>
      <c r="C207" s="201"/>
      <c r="D207" s="193" t="s">
        <v>169</v>
      </c>
      <c r="E207" s="202" t="s">
        <v>19</v>
      </c>
      <c r="F207" s="203" t="s">
        <v>1144</v>
      </c>
      <c r="G207" s="201"/>
      <c r="H207" s="204">
        <v>2.645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169</v>
      </c>
      <c r="AU207" s="210" t="s">
        <v>85</v>
      </c>
      <c r="AV207" s="13" t="s">
        <v>85</v>
      </c>
      <c r="AW207" s="13" t="s">
        <v>38</v>
      </c>
      <c r="AX207" s="13" t="s">
        <v>76</v>
      </c>
      <c r="AY207" s="210" t="s">
        <v>156</v>
      </c>
    </row>
    <row r="208" spans="1:65" s="13" customFormat="1" ht="11.25">
      <c r="B208" s="200"/>
      <c r="C208" s="201"/>
      <c r="D208" s="193" t="s">
        <v>169</v>
      </c>
      <c r="E208" s="202" t="s">
        <v>19</v>
      </c>
      <c r="F208" s="203" t="s">
        <v>1145</v>
      </c>
      <c r="G208" s="201"/>
      <c r="H208" s="204">
        <v>3.5649999999999999</v>
      </c>
      <c r="I208" s="205"/>
      <c r="J208" s="201"/>
      <c r="K208" s="201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169</v>
      </c>
      <c r="AU208" s="210" t="s">
        <v>85</v>
      </c>
      <c r="AV208" s="13" t="s">
        <v>85</v>
      </c>
      <c r="AW208" s="13" t="s">
        <v>38</v>
      </c>
      <c r="AX208" s="13" t="s">
        <v>76</v>
      </c>
      <c r="AY208" s="210" t="s">
        <v>156</v>
      </c>
    </row>
    <row r="209" spans="1:65" s="13" customFormat="1" ht="11.25">
      <c r="B209" s="200"/>
      <c r="C209" s="201"/>
      <c r="D209" s="193" t="s">
        <v>169</v>
      </c>
      <c r="E209" s="202" t="s">
        <v>19</v>
      </c>
      <c r="F209" s="203" t="s">
        <v>1146</v>
      </c>
      <c r="G209" s="201"/>
      <c r="H209" s="204">
        <v>3.6030000000000002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169</v>
      </c>
      <c r="AU209" s="210" t="s">
        <v>85</v>
      </c>
      <c r="AV209" s="13" t="s">
        <v>85</v>
      </c>
      <c r="AW209" s="13" t="s">
        <v>38</v>
      </c>
      <c r="AX209" s="13" t="s">
        <v>76</v>
      </c>
      <c r="AY209" s="210" t="s">
        <v>156</v>
      </c>
    </row>
    <row r="210" spans="1:65" s="2" customFormat="1" ht="16.5" customHeight="1">
      <c r="A210" s="34"/>
      <c r="B210" s="35"/>
      <c r="C210" s="211" t="s">
        <v>341</v>
      </c>
      <c r="D210" s="211" t="s">
        <v>336</v>
      </c>
      <c r="E210" s="212" t="s">
        <v>1147</v>
      </c>
      <c r="F210" s="213" t="s">
        <v>1148</v>
      </c>
      <c r="G210" s="214" t="s">
        <v>300</v>
      </c>
      <c r="H210" s="215">
        <v>23.18</v>
      </c>
      <c r="I210" s="216"/>
      <c r="J210" s="217">
        <f>ROUND(I210*H210,2)</f>
        <v>0</v>
      </c>
      <c r="K210" s="213" t="s">
        <v>162</v>
      </c>
      <c r="L210" s="218"/>
      <c r="M210" s="219" t="s">
        <v>19</v>
      </c>
      <c r="N210" s="220" t="s">
        <v>47</v>
      </c>
      <c r="O210" s="64"/>
      <c r="P210" s="189">
        <f>O210*H210</f>
        <v>0</v>
      </c>
      <c r="Q210" s="189">
        <v>1</v>
      </c>
      <c r="R210" s="189">
        <f>Q210*H210</f>
        <v>23.18</v>
      </c>
      <c r="S210" s="189">
        <v>0</v>
      </c>
      <c r="T210" s="19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1" t="s">
        <v>214</v>
      </c>
      <c r="AT210" s="191" t="s">
        <v>336</v>
      </c>
      <c r="AU210" s="191" t="s">
        <v>85</v>
      </c>
      <c r="AY210" s="16" t="s">
        <v>156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6" t="s">
        <v>83</v>
      </c>
      <c r="BK210" s="192">
        <f>ROUND(I210*H210,2)</f>
        <v>0</v>
      </c>
      <c r="BL210" s="16" t="s">
        <v>163</v>
      </c>
      <c r="BM210" s="191" t="s">
        <v>1149</v>
      </c>
    </row>
    <row r="211" spans="1:65" s="2" customFormat="1" ht="11.25">
      <c r="A211" s="34"/>
      <c r="B211" s="35"/>
      <c r="C211" s="36"/>
      <c r="D211" s="193" t="s">
        <v>165</v>
      </c>
      <c r="E211" s="36"/>
      <c r="F211" s="194" t="s">
        <v>1148</v>
      </c>
      <c r="G211" s="36"/>
      <c r="H211" s="36"/>
      <c r="I211" s="195"/>
      <c r="J211" s="36"/>
      <c r="K211" s="36"/>
      <c r="L211" s="39"/>
      <c r="M211" s="196"/>
      <c r="N211" s="197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6" t="s">
        <v>165</v>
      </c>
      <c r="AU211" s="16" t="s">
        <v>85</v>
      </c>
    </row>
    <row r="212" spans="1:65" s="13" customFormat="1" ht="11.25">
      <c r="B212" s="200"/>
      <c r="C212" s="201"/>
      <c r="D212" s="193" t="s">
        <v>169</v>
      </c>
      <c r="E212" s="202" t="s">
        <v>19</v>
      </c>
      <c r="F212" s="203" t="s">
        <v>1150</v>
      </c>
      <c r="G212" s="201"/>
      <c r="H212" s="204">
        <v>16.827000000000002</v>
      </c>
      <c r="I212" s="205"/>
      <c r="J212" s="201"/>
      <c r="K212" s="201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169</v>
      </c>
      <c r="AU212" s="210" t="s">
        <v>85</v>
      </c>
      <c r="AV212" s="13" t="s">
        <v>85</v>
      </c>
      <c r="AW212" s="13" t="s">
        <v>38</v>
      </c>
      <c r="AX212" s="13" t="s">
        <v>76</v>
      </c>
      <c r="AY212" s="210" t="s">
        <v>156</v>
      </c>
    </row>
    <row r="213" spans="1:65" s="13" customFormat="1" ht="11.25">
      <c r="B213" s="200"/>
      <c r="C213" s="201"/>
      <c r="D213" s="193" t="s">
        <v>169</v>
      </c>
      <c r="E213" s="202" t="s">
        <v>19</v>
      </c>
      <c r="F213" s="203" t="s">
        <v>1151</v>
      </c>
      <c r="G213" s="201"/>
      <c r="H213" s="204">
        <v>6.3529999999999998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169</v>
      </c>
      <c r="AU213" s="210" t="s">
        <v>85</v>
      </c>
      <c r="AV213" s="13" t="s">
        <v>85</v>
      </c>
      <c r="AW213" s="13" t="s">
        <v>38</v>
      </c>
      <c r="AX213" s="13" t="s">
        <v>76</v>
      </c>
      <c r="AY213" s="210" t="s">
        <v>156</v>
      </c>
    </row>
    <row r="214" spans="1:65" s="2" customFormat="1" ht="16.5" customHeight="1">
      <c r="A214" s="34"/>
      <c r="B214" s="35"/>
      <c r="C214" s="180" t="s">
        <v>348</v>
      </c>
      <c r="D214" s="180" t="s">
        <v>158</v>
      </c>
      <c r="E214" s="181" t="s">
        <v>321</v>
      </c>
      <c r="F214" s="182" t="s">
        <v>322</v>
      </c>
      <c r="G214" s="183" t="s">
        <v>195</v>
      </c>
      <c r="H214" s="184">
        <v>1278.4649999999999</v>
      </c>
      <c r="I214" s="185"/>
      <c r="J214" s="186">
        <f>ROUND(I214*H214,2)</f>
        <v>0</v>
      </c>
      <c r="K214" s="182" t="s">
        <v>162</v>
      </c>
      <c r="L214" s="39"/>
      <c r="M214" s="187" t="s">
        <v>19</v>
      </c>
      <c r="N214" s="188" t="s">
        <v>47</v>
      </c>
      <c r="O214" s="64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1" t="s">
        <v>163</v>
      </c>
      <c r="AT214" s="191" t="s">
        <v>158</v>
      </c>
      <c r="AU214" s="191" t="s">
        <v>85</v>
      </c>
      <c r="AY214" s="16" t="s">
        <v>156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6" t="s">
        <v>83</v>
      </c>
      <c r="BK214" s="192">
        <f>ROUND(I214*H214,2)</f>
        <v>0</v>
      </c>
      <c r="BL214" s="16" t="s">
        <v>163</v>
      </c>
      <c r="BM214" s="191" t="s">
        <v>1152</v>
      </c>
    </row>
    <row r="215" spans="1:65" s="2" customFormat="1" ht="19.5">
      <c r="A215" s="34"/>
      <c r="B215" s="35"/>
      <c r="C215" s="36"/>
      <c r="D215" s="193" t="s">
        <v>165</v>
      </c>
      <c r="E215" s="36"/>
      <c r="F215" s="194" t="s">
        <v>324</v>
      </c>
      <c r="G215" s="36"/>
      <c r="H215" s="36"/>
      <c r="I215" s="195"/>
      <c r="J215" s="36"/>
      <c r="K215" s="36"/>
      <c r="L215" s="39"/>
      <c r="M215" s="196"/>
      <c r="N215" s="197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6" t="s">
        <v>165</v>
      </c>
      <c r="AU215" s="16" t="s">
        <v>85</v>
      </c>
    </row>
    <row r="216" spans="1:65" s="2" customFormat="1" ht="11.25">
      <c r="A216" s="34"/>
      <c r="B216" s="35"/>
      <c r="C216" s="36"/>
      <c r="D216" s="198" t="s">
        <v>167</v>
      </c>
      <c r="E216" s="36"/>
      <c r="F216" s="199" t="s">
        <v>325</v>
      </c>
      <c r="G216" s="36"/>
      <c r="H216" s="36"/>
      <c r="I216" s="195"/>
      <c r="J216" s="36"/>
      <c r="K216" s="36"/>
      <c r="L216" s="39"/>
      <c r="M216" s="196"/>
      <c r="N216" s="197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6" t="s">
        <v>167</v>
      </c>
      <c r="AU216" s="16" t="s">
        <v>85</v>
      </c>
    </row>
    <row r="217" spans="1:65" s="13" customFormat="1" ht="11.25">
      <c r="B217" s="200"/>
      <c r="C217" s="201"/>
      <c r="D217" s="193" t="s">
        <v>169</v>
      </c>
      <c r="E217" s="202" t="s">
        <v>19</v>
      </c>
      <c r="F217" s="203" t="s">
        <v>1153</v>
      </c>
      <c r="G217" s="201"/>
      <c r="H217" s="204">
        <v>1143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169</v>
      </c>
      <c r="AU217" s="210" t="s">
        <v>85</v>
      </c>
      <c r="AV217" s="13" t="s">
        <v>85</v>
      </c>
      <c r="AW217" s="13" t="s">
        <v>38</v>
      </c>
      <c r="AX217" s="13" t="s">
        <v>76</v>
      </c>
      <c r="AY217" s="210" t="s">
        <v>156</v>
      </c>
    </row>
    <row r="218" spans="1:65" s="13" customFormat="1" ht="11.25">
      <c r="B218" s="200"/>
      <c r="C218" s="201"/>
      <c r="D218" s="193" t="s">
        <v>169</v>
      </c>
      <c r="E218" s="202" t="s">
        <v>19</v>
      </c>
      <c r="F218" s="203" t="s">
        <v>1154</v>
      </c>
      <c r="G218" s="201"/>
      <c r="H218" s="204">
        <v>135.465</v>
      </c>
      <c r="I218" s="205"/>
      <c r="J218" s="201"/>
      <c r="K218" s="201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169</v>
      </c>
      <c r="AU218" s="210" t="s">
        <v>85</v>
      </c>
      <c r="AV218" s="13" t="s">
        <v>85</v>
      </c>
      <c r="AW218" s="13" t="s">
        <v>38</v>
      </c>
      <c r="AX218" s="13" t="s">
        <v>76</v>
      </c>
      <c r="AY218" s="210" t="s">
        <v>156</v>
      </c>
    </row>
    <row r="219" spans="1:65" s="2" customFormat="1" ht="16.5" customHeight="1">
      <c r="A219" s="34"/>
      <c r="B219" s="35"/>
      <c r="C219" s="180" t="s">
        <v>354</v>
      </c>
      <c r="D219" s="180" t="s">
        <v>158</v>
      </c>
      <c r="E219" s="181" t="s">
        <v>329</v>
      </c>
      <c r="F219" s="182" t="s">
        <v>330</v>
      </c>
      <c r="G219" s="183" t="s">
        <v>195</v>
      </c>
      <c r="H219" s="184">
        <v>22.38</v>
      </c>
      <c r="I219" s="185"/>
      <c r="J219" s="186">
        <f>ROUND(I219*H219,2)</f>
        <v>0</v>
      </c>
      <c r="K219" s="182" t="s">
        <v>162</v>
      </c>
      <c r="L219" s="39"/>
      <c r="M219" s="187" t="s">
        <v>19</v>
      </c>
      <c r="N219" s="188" t="s">
        <v>47</v>
      </c>
      <c r="O219" s="64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1" t="s">
        <v>163</v>
      </c>
      <c r="AT219" s="191" t="s">
        <v>158</v>
      </c>
      <c r="AU219" s="191" t="s">
        <v>85</v>
      </c>
      <c r="AY219" s="16" t="s">
        <v>156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6" t="s">
        <v>83</v>
      </c>
      <c r="BK219" s="192">
        <f>ROUND(I219*H219,2)</f>
        <v>0</v>
      </c>
      <c r="BL219" s="16" t="s">
        <v>163</v>
      </c>
      <c r="BM219" s="191" t="s">
        <v>1155</v>
      </c>
    </row>
    <row r="220" spans="1:65" s="2" customFormat="1" ht="19.5">
      <c r="A220" s="34"/>
      <c r="B220" s="35"/>
      <c r="C220" s="36"/>
      <c r="D220" s="193" t="s">
        <v>165</v>
      </c>
      <c r="E220" s="36"/>
      <c r="F220" s="194" t="s">
        <v>332</v>
      </c>
      <c r="G220" s="36"/>
      <c r="H220" s="36"/>
      <c r="I220" s="195"/>
      <c r="J220" s="36"/>
      <c r="K220" s="36"/>
      <c r="L220" s="39"/>
      <c r="M220" s="196"/>
      <c r="N220" s="197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6" t="s">
        <v>165</v>
      </c>
      <c r="AU220" s="16" t="s">
        <v>85</v>
      </c>
    </row>
    <row r="221" spans="1:65" s="2" customFormat="1" ht="11.25">
      <c r="A221" s="34"/>
      <c r="B221" s="35"/>
      <c r="C221" s="36"/>
      <c r="D221" s="198" t="s">
        <v>167</v>
      </c>
      <c r="E221" s="36"/>
      <c r="F221" s="199" t="s">
        <v>333</v>
      </c>
      <c r="G221" s="36"/>
      <c r="H221" s="36"/>
      <c r="I221" s="195"/>
      <c r="J221" s="36"/>
      <c r="K221" s="36"/>
      <c r="L221" s="39"/>
      <c r="M221" s="196"/>
      <c r="N221" s="197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6" t="s">
        <v>167</v>
      </c>
      <c r="AU221" s="16" t="s">
        <v>85</v>
      </c>
    </row>
    <row r="222" spans="1:65" s="13" customFormat="1" ht="11.25">
      <c r="B222" s="200"/>
      <c r="C222" s="201"/>
      <c r="D222" s="193" t="s">
        <v>169</v>
      </c>
      <c r="E222" s="202" t="s">
        <v>19</v>
      </c>
      <c r="F222" s="203" t="s">
        <v>1156</v>
      </c>
      <c r="G222" s="201"/>
      <c r="H222" s="204">
        <v>9</v>
      </c>
      <c r="I222" s="205"/>
      <c r="J222" s="201"/>
      <c r="K222" s="201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169</v>
      </c>
      <c r="AU222" s="210" t="s">
        <v>85</v>
      </c>
      <c r="AV222" s="13" t="s">
        <v>85</v>
      </c>
      <c r="AW222" s="13" t="s">
        <v>38</v>
      </c>
      <c r="AX222" s="13" t="s">
        <v>76</v>
      </c>
      <c r="AY222" s="210" t="s">
        <v>156</v>
      </c>
    </row>
    <row r="223" spans="1:65" s="13" customFormat="1" ht="11.25">
      <c r="B223" s="200"/>
      <c r="C223" s="201"/>
      <c r="D223" s="193" t="s">
        <v>169</v>
      </c>
      <c r="E223" s="202" t="s">
        <v>19</v>
      </c>
      <c r="F223" s="203" t="s">
        <v>1157</v>
      </c>
      <c r="G223" s="201"/>
      <c r="H223" s="204">
        <v>4.4909999999999997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169</v>
      </c>
      <c r="AU223" s="210" t="s">
        <v>85</v>
      </c>
      <c r="AV223" s="13" t="s">
        <v>85</v>
      </c>
      <c r="AW223" s="13" t="s">
        <v>38</v>
      </c>
      <c r="AX223" s="13" t="s">
        <v>76</v>
      </c>
      <c r="AY223" s="210" t="s">
        <v>156</v>
      </c>
    </row>
    <row r="224" spans="1:65" s="13" customFormat="1" ht="11.25">
      <c r="B224" s="200"/>
      <c r="C224" s="201"/>
      <c r="D224" s="193" t="s">
        <v>169</v>
      </c>
      <c r="E224" s="202" t="s">
        <v>19</v>
      </c>
      <c r="F224" s="203" t="s">
        <v>1158</v>
      </c>
      <c r="G224" s="201"/>
      <c r="H224" s="204">
        <v>3.0649999999999999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169</v>
      </c>
      <c r="AU224" s="210" t="s">
        <v>85</v>
      </c>
      <c r="AV224" s="13" t="s">
        <v>85</v>
      </c>
      <c r="AW224" s="13" t="s">
        <v>38</v>
      </c>
      <c r="AX224" s="13" t="s">
        <v>76</v>
      </c>
      <c r="AY224" s="210" t="s">
        <v>156</v>
      </c>
    </row>
    <row r="225" spans="1:65" s="13" customFormat="1" ht="11.25">
      <c r="B225" s="200"/>
      <c r="C225" s="201"/>
      <c r="D225" s="193" t="s">
        <v>169</v>
      </c>
      <c r="E225" s="202" t="s">
        <v>19</v>
      </c>
      <c r="F225" s="203" t="s">
        <v>1159</v>
      </c>
      <c r="G225" s="201"/>
      <c r="H225" s="204">
        <v>3.0649999999999999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169</v>
      </c>
      <c r="AU225" s="210" t="s">
        <v>85</v>
      </c>
      <c r="AV225" s="13" t="s">
        <v>85</v>
      </c>
      <c r="AW225" s="13" t="s">
        <v>38</v>
      </c>
      <c r="AX225" s="13" t="s">
        <v>76</v>
      </c>
      <c r="AY225" s="210" t="s">
        <v>156</v>
      </c>
    </row>
    <row r="226" spans="1:65" s="13" customFormat="1" ht="11.25">
      <c r="B226" s="200"/>
      <c r="C226" s="201"/>
      <c r="D226" s="193" t="s">
        <v>169</v>
      </c>
      <c r="E226" s="202" t="s">
        <v>19</v>
      </c>
      <c r="F226" s="203" t="s">
        <v>1160</v>
      </c>
      <c r="G226" s="201"/>
      <c r="H226" s="204">
        <v>1.028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169</v>
      </c>
      <c r="AU226" s="210" t="s">
        <v>85</v>
      </c>
      <c r="AV226" s="13" t="s">
        <v>85</v>
      </c>
      <c r="AW226" s="13" t="s">
        <v>38</v>
      </c>
      <c r="AX226" s="13" t="s">
        <v>76</v>
      </c>
      <c r="AY226" s="210" t="s">
        <v>156</v>
      </c>
    </row>
    <row r="227" spans="1:65" s="13" customFormat="1" ht="11.25">
      <c r="B227" s="200"/>
      <c r="C227" s="201"/>
      <c r="D227" s="193" t="s">
        <v>169</v>
      </c>
      <c r="E227" s="202" t="s">
        <v>19</v>
      </c>
      <c r="F227" s="203" t="s">
        <v>1161</v>
      </c>
      <c r="G227" s="201"/>
      <c r="H227" s="204">
        <v>1.7310000000000001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169</v>
      </c>
      <c r="AU227" s="210" t="s">
        <v>85</v>
      </c>
      <c r="AV227" s="13" t="s">
        <v>85</v>
      </c>
      <c r="AW227" s="13" t="s">
        <v>38</v>
      </c>
      <c r="AX227" s="13" t="s">
        <v>76</v>
      </c>
      <c r="AY227" s="210" t="s">
        <v>156</v>
      </c>
    </row>
    <row r="228" spans="1:65" s="2" customFormat="1" ht="16.5" customHeight="1">
      <c r="A228" s="34"/>
      <c r="B228" s="35"/>
      <c r="C228" s="211" t="s">
        <v>361</v>
      </c>
      <c r="D228" s="211" t="s">
        <v>336</v>
      </c>
      <c r="E228" s="212" t="s">
        <v>337</v>
      </c>
      <c r="F228" s="213" t="s">
        <v>338</v>
      </c>
      <c r="G228" s="214" t="s">
        <v>300</v>
      </c>
      <c r="H228" s="215">
        <v>25.687999999999999</v>
      </c>
      <c r="I228" s="216"/>
      <c r="J228" s="217">
        <f>ROUND(I228*H228,2)</f>
        <v>0</v>
      </c>
      <c r="K228" s="213" t="s">
        <v>162</v>
      </c>
      <c r="L228" s="218"/>
      <c r="M228" s="219" t="s">
        <v>19</v>
      </c>
      <c r="N228" s="220" t="s">
        <v>47</v>
      </c>
      <c r="O228" s="64"/>
      <c r="P228" s="189">
        <f>O228*H228</f>
        <v>0</v>
      </c>
      <c r="Q228" s="189">
        <v>1</v>
      </c>
      <c r="R228" s="189">
        <f>Q228*H228</f>
        <v>25.687999999999999</v>
      </c>
      <c r="S228" s="189">
        <v>0</v>
      </c>
      <c r="T228" s="19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1" t="s">
        <v>214</v>
      </c>
      <c r="AT228" s="191" t="s">
        <v>336</v>
      </c>
      <c r="AU228" s="191" t="s">
        <v>85</v>
      </c>
      <c r="AY228" s="16" t="s">
        <v>156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6" t="s">
        <v>83</v>
      </c>
      <c r="BK228" s="192">
        <f>ROUND(I228*H228,2)</f>
        <v>0</v>
      </c>
      <c r="BL228" s="16" t="s">
        <v>163</v>
      </c>
      <c r="BM228" s="191" t="s">
        <v>1162</v>
      </c>
    </row>
    <row r="229" spans="1:65" s="2" customFormat="1" ht="11.25">
      <c r="A229" s="34"/>
      <c r="B229" s="35"/>
      <c r="C229" s="36"/>
      <c r="D229" s="193" t="s">
        <v>165</v>
      </c>
      <c r="E229" s="36"/>
      <c r="F229" s="194" t="s">
        <v>338</v>
      </c>
      <c r="G229" s="36"/>
      <c r="H229" s="36"/>
      <c r="I229" s="195"/>
      <c r="J229" s="36"/>
      <c r="K229" s="36"/>
      <c r="L229" s="39"/>
      <c r="M229" s="196"/>
      <c r="N229" s="197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6" t="s">
        <v>165</v>
      </c>
      <c r="AU229" s="16" t="s">
        <v>85</v>
      </c>
    </row>
    <row r="230" spans="1:65" s="13" customFormat="1" ht="11.25">
      <c r="B230" s="200"/>
      <c r="C230" s="201"/>
      <c r="D230" s="193" t="s">
        <v>169</v>
      </c>
      <c r="E230" s="202" t="s">
        <v>19</v>
      </c>
      <c r="F230" s="203" t="s">
        <v>1163</v>
      </c>
      <c r="G230" s="201"/>
      <c r="H230" s="204">
        <v>15.18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169</v>
      </c>
      <c r="AU230" s="210" t="s">
        <v>85</v>
      </c>
      <c r="AV230" s="13" t="s">
        <v>85</v>
      </c>
      <c r="AW230" s="13" t="s">
        <v>38</v>
      </c>
      <c r="AX230" s="13" t="s">
        <v>76</v>
      </c>
      <c r="AY230" s="210" t="s">
        <v>156</v>
      </c>
    </row>
    <row r="231" spans="1:65" s="13" customFormat="1" ht="11.25">
      <c r="B231" s="200"/>
      <c r="C231" s="201"/>
      <c r="D231" s="193" t="s">
        <v>169</v>
      </c>
      <c r="E231" s="202" t="s">
        <v>19</v>
      </c>
      <c r="F231" s="203" t="s">
        <v>1164</v>
      </c>
      <c r="G231" s="201"/>
      <c r="H231" s="204">
        <v>7.59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169</v>
      </c>
      <c r="AU231" s="210" t="s">
        <v>85</v>
      </c>
      <c r="AV231" s="13" t="s">
        <v>85</v>
      </c>
      <c r="AW231" s="13" t="s">
        <v>38</v>
      </c>
      <c r="AX231" s="13" t="s">
        <v>76</v>
      </c>
      <c r="AY231" s="210" t="s">
        <v>156</v>
      </c>
    </row>
    <row r="232" spans="1:65" s="13" customFormat="1" ht="11.25">
      <c r="B232" s="200"/>
      <c r="C232" s="201"/>
      <c r="D232" s="193" t="s">
        <v>169</v>
      </c>
      <c r="E232" s="202" t="s">
        <v>19</v>
      </c>
      <c r="F232" s="203" t="s">
        <v>1165</v>
      </c>
      <c r="G232" s="201"/>
      <c r="H232" s="204">
        <v>2.9180000000000001</v>
      </c>
      <c r="I232" s="205"/>
      <c r="J232" s="201"/>
      <c r="K232" s="201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169</v>
      </c>
      <c r="AU232" s="210" t="s">
        <v>85</v>
      </c>
      <c r="AV232" s="13" t="s">
        <v>85</v>
      </c>
      <c r="AW232" s="13" t="s">
        <v>38</v>
      </c>
      <c r="AX232" s="13" t="s">
        <v>76</v>
      </c>
      <c r="AY232" s="210" t="s">
        <v>156</v>
      </c>
    </row>
    <row r="233" spans="1:65" s="2" customFormat="1" ht="16.5" customHeight="1">
      <c r="A233" s="34"/>
      <c r="B233" s="35"/>
      <c r="C233" s="211" t="s">
        <v>367</v>
      </c>
      <c r="D233" s="211" t="s">
        <v>336</v>
      </c>
      <c r="E233" s="212" t="s">
        <v>1166</v>
      </c>
      <c r="F233" s="213" t="s">
        <v>1167</v>
      </c>
      <c r="G233" s="214" t="s">
        <v>300</v>
      </c>
      <c r="H233" s="215">
        <v>12.311</v>
      </c>
      <c r="I233" s="216"/>
      <c r="J233" s="217">
        <f>ROUND(I233*H233,2)</f>
        <v>0</v>
      </c>
      <c r="K233" s="213" t="s">
        <v>162</v>
      </c>
      <c r="L233" s="218"/>
      <c r="M233" s="219" t="s">
        <v>19</v>
      </c>
      <c r="N233" s="220" t="s">
        <v>47</v>
      </c>
      <c r="O233" s="64"/>
      <c r="P233" s="189">
        <f>O233*H233</f>
        <v>0</v>
      </c>
      <c r="Q233" s="189">
        <v>1</v>
      </c>
      <c r="R233" s="189">
        <f>Q233*H233</f>
        <v>12.311</v>
      </c>
      <c r="S233" s="189">
        <v>0</v>
      </c>
      <c r="T233" s="19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1" t="s">
        <v>214</v>
      </c>
      <c r="AT233" s="191" t="s">
        <v>336</v>
      </c>
      <c r="AU233" s="191" t="s">
        <v>85</v>
      </c>
      <c r="AY233" s="16" t="s">
        <v>156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6" t="s">
        <v>83</v>
      </c>
      <c r="BK233" s="192">
        <f>ROUND(I233*H233,2)</f>
        <v>0</v>
      </c>
      <c r="BL233" s="16" t="s">
        <v>163</v>
      </c>
      <c r="BM233" s="191" t="s">
        <v>1168</v>
      </c>
    </row>
    <row r="234" spans="1:65" s="2" customFormat="1" ht="11.25">
      <c r="A234" s="34"/>
      <c r="B234" s="35"/>
      <c r="C234" s="36"/>
      <c r="D234" s="193" t="s">
        <v>165</v>
      </c>
      <c r="E234" s="36"/>
      <c r="F234" s="194" t="s">
        <v>1167</v>
      </c>
      <c r="G234" s="36"/>
      <c r="H234" s="36"/>
      <c r="I234" s="195"/>
      <c r="J234" s="36"/>
      <c r="K234" s="36"/>
      <c r="L234" s="39"/>
      <c r="M234" s="196"/>
      <c r="N234" s="197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6" t="s">
        <v>165</v>
      </c>
      <c r="AU234" s="16" t="s">
        <v>85</v>
      </c>
    </row>
    <row r="235" spans="1:65" s="13" customFormat="1" ht="11.25">
      <c r="B235" s="200"/>
      <c r="C235" s="201"/>
      <c r="D235" s="193" t="s">
        <v>169</v>
      </c>
      <c r="E235" s="202" t="s">
        <v>19</v>
      </c>
      <c r="F235" s="203" t="s">
        <v>1169</v>
      </c>
      <c r="G235" s="201"/>
      <c r="H235" s="204">
        <v>5.2709999999999999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169</v>
      </c>
      <c r="AU235" s="210" t="s">
        <v>85</v>
      </c>
      <c r="AV235" s="13" t="s">
        <v>85</v>
      </c>
      <c r="AW235" s="13" t="s">
        <v>38</v>
      </c>
      <c r="AX235" s="13" t="s">
        <v>76</v>
      </c>
      <c r="AY235" s="210" t="s">
        <v>156</v>
      </c>
    </row>
    <row r="236" spans="1:65" s="13" customFormat="1" ht="11.25">
      <c r="B236" s="200"/>
      <c r="C236" s="201"/>
      <c r="D236" s="193" t="s">
        <v>169</v>
      </c>
      <c r="E236" s="202" t="s">
        <v>19</v>
      </c>
      <c r="F236" s="203" t="s">
        <v>1170</v>
      </c>
      <c r="G236" s="201"/>
      <c r="H236" s="204">
        <v>5.2709999999999999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169</v>
      </c>
      <c r="AU236" s="210" t="s">
        <v>85</v>
      </c>
      <c r="AV236" s="13" t="s">
        <v>85</v>
      </c>
      <c r="AW236" s="13" t="s">
        <v>38</v>
      </c>
      <c r="AX236" s="13" t="s">
        <v>76</v>
      </c>
      <c r="AY236" s="210" t="s">
        <v>156</v>
      </c>
    </row>
    <row r="237" spans="1:65" s="13" customFormat="1" ht="11.25">
      <c r="B237" s="200"/>
      <c r="C237" s="201"/>
      <c r="D237" s="193" t="s">
        <v>169</v>
      </c>
      <c r="E237" s="202" t="s">
        <v>19</v>
      </c>
      <c r="F237" s="203" t="s">
        <v>1171</v>
      </c>
      <c r="G237" s="201"/>
      <c r="H237" s="204">
        <v>1.7689999999999999</v>
      </c>
      <c r="I237" s="205"/>
      <c r="J237" s="201"/>
      <c r="K237" s="201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169</v>
      </c>
      <c r="AU237" s="210" t="s">
        <v>85</v>
      </c>
      <c r="AV237" s="13" t="s">
        <v>85</v>
      </c>
      <c r="AW237" s="13" t="s">
        <v>38</v>
      </c>
      <c r="AX237" s="13" t="s">
        <v>76</v>
      </c>
      <c r="AY237" s="210" t="s">
        <v>156</v>
      </c>
    </row>
    <row r="238" spans="1:65" s="2" customFormat="1" ht="16.5" customHeight="1">
      <c r="A238" s="34"/>
      <c r="B238" s="35"/>
      <c r="C238" s="180" t="s">
        <v>374</v>
      </c>
      <c r="D238" s="180" t="s">
        <v>158</v>
      </c>
      <c r="E238" s="181" t="s">
        <v>342</v>
      </c>
      <c r="F238" s="182" t="s">
        <v>343</v>
      </c>
      <c r="G238" s="183" t="s">
        <v>161</v>
      </c>
      <c r="H238" s="184">
        <v>97</v>
      </c>
      <c r="I238" s="185"/>
      <c r="J238" s="186">
        <f>ROUND(I238*H238,2)</f>
        <v>0</v>
      </c>
      <c r="K238" s="182" t="s">
        <v>162</v>
      </c>
      <c r="L238" s="39"/>
      <c r="M238" s="187" t="s">
        <v>19</v>
      </c>
      <c r="N238" s="188" t="s">
        <v>47</v>
      </c>
      <c r="O238" s="64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1" t="s">
        <v>163</v>
      </c>
      <c r="AT238" s="191" t="s">
        <v>158</v>
      </c>
      <c r="AU238" s="191" t="s">
        <v>85</v>
      </c>
      <c r="AY238" s="16" t="s">
        <v>156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6" t="s">
        <v>83</v>
      </c>
      <c r="BK238" s="192">
        <f>ROUND(I238*H238,2)</f>
        <v>0</v>
      </c>
      <c r="BL238" s="16" t="s">
        <v>163</v>
      </c>
      <c r="BM238" s="191" t="s">
        <v>1172</v>
      </c>
    </row>
    <row r="239" spans="1:65" s="2" customFormat="1" ht="11.25">
      <c r="A239" s="34"/>
      <c r="B239" s="35"/>
      <c r="C239" s="36"/>
      <c r="D239" s="193" t="s">
        <v>165</v>
      </c>
      <c r="E239" s="36"/>
      <c r="F239" s="194" t="s">
        <v>345</v>
      </c>
      <c r="G239" s="36"/>
      <c r="H239" s="36"/>
      <c r="I239" s="195"/>
      <c r="J239" s="36"/>
      <c r="K239" s="36"/>
      <c r="L239" s="39"/>
      <c r="M239" s="196"/>
      <c r="N239" s="197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6" t="s">
        <v>165</v>
      </c>
      <c r="AU239" s="16" t="s">
        <v>85</v>
      </c>
    </row>
    <row r="240" spans="1:65" s="2" customFormat="1" ht="11.25">
      <c r="A240" s="34"/>
      <c r="B240" s="35"/>
      <c r="C240" s="36"/>
      <c r="D240" s="198" t="s">
        <v>167</v>
      </c>
      <c r="E240" s="36"/>
      <c r="F240" s="199" t="s">
        <v>346</v>
      </c>
      <c r="G240" s="36"/>
      <c r="H240" s="36"/>
      <c r="I240" s="195"/>
      <c r="J240" s="36"/>
      <c r="K240" s="36"/>
      <c r="L240" s="39"/>
      <c r="M240" s="196"/>
      <c r="N240" s="197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6" t="s">
        <v>167</v>
      </c>
      <c r="AU240" s="16" t="s">
        <v>85</v>
      </c>
    </row>
    <row r="241" spans="1:65" s="13" customFormat="1" ht="11.25">
      <c r="B241" s="200"/>
      <c r="C241" s="201"/>
      <c r="D241" s="193" t="s">
        <v>169</v>
      </c>
      <c r="E241" s="202" t="s">
        <v>19</v>
      </c>
      <c r="F241" s="203" t="s">
        <v>1173</v>
      </c>
      <c r="G241" s="201"/>
      <c r="H241" s="204">
        <v>38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169</v>
      </c>
      <c r="AU241" s="210" t="s">
        <v>85</v>
      </c>
      <c r="AV241" s="13" t="s">
        <v>85</v>
      </c>
      <c r="AW241" s="13" t="s">
        <v>38</v>
      </c>
      <c r="AX241" s="13" t="s">
        <v>76</v>
      </c>
      <c r="AY241" s="210" t="s">
        <v>156</v>
      </c>
    </row>
    <row r="242" spans="1:65" s="13" customFormat="1" ht="11.25">
      <c r="B242" s="200"/>
      <c r="C242" s="201"/>
      <c r="D242" s="193" t="s">
        <v>169</v>
      </c>
      <c r="E242" s="202" t="s">
        <v>19</v>
      </c>
      <c r="F242" s="203" t="s">
        <v>1083</v>
      </c>
      <c r="G242" s="201"/>
      <c r="H242" s="204">
        <v>59</v>
      </c>
      <c r="I242" s="205"/>
      <c r="J242" s="201"/>
      <c r="K242" s="201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169</v>
      </c>
      <c r="AU242" s="210" t="s">
        <v>85</v>
      </c>
      <c r="AV242" s="13" t="s">
        <v>85</v>
      </c>
      <c r="AW242" s="13" t="s">
        <v>38</v>
      </c>
      <c r="AX242" s="13" t="s">
        <v>76</v>
      </c>
      <c r="AY242" s="210" t="s">
        <v>156</v>
      </c>
    </row>
    <row r="243" spans="1:65" s="2" customFormat="1" ht="16.5" customHeight="1">
      <c r="A243" s="34"/>
      <c r="B243" s="35"/>
      <c r="C243" s="180" t="s">
        <v>381</v>
      </c>
      <c r="D243" s="180" t="s">
        <v>158</v>
      </c>
      <c r="E243" s="181" t="s">
        <v>349</v>
      </c>
      <c r="F243" s="182" t="s">
        <v>350</v>
      </c>
      <c r="G243" s="183" t="s">
        <v>161</v>
      </c>
      <c r="H243" s="184">
        <v>97</v>
      </c>
      <c r="I243" s="185"/>
      <c r="J243" s="186">
        <f>ROUND(I243*H243,2)</f>
        <v>0</v>
      </c>
      <c r="K243" s="182" t="s">
        <v>162</v>
      </c>
      <c r="L243" s="39"/>
      <c r="M243" s="187" t="s">
        <v>19</v>
      </c>
      <c r="N243" s="188" t="s">
        <v>47</v>
      </c>
      <c r="O243" s="64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1" t="s">
        <v>163</v>
      </c>
      <c r="AT243" s="191" t="s">
        <v>158</v>
      </c>
      <c r="AU243" s="191" t="s">
        <v>85</v>
      </c>
      <c r="AY243" s="16" t="s">
        <v>156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6" t="s">
        <v>83</v>
      </c>
      <c r="BK243" s="192">
        <f>ROUND(I243*H243,2)</f>
        <v>0</v>
      </c>
      <c r="BL243" s="16" t="s">
        <v>163</v>
      </c>
      <c r="BM243" s="191" t="s">
        <v>1174</v>
      </c>
    </row>
    <row r="244" spans="1:65" s="2" customFormat="1" ht="11.25">
      <c r="A244" s="34"/>
      <c r="B244" s="35"/>
      <c r="C244" s="36"/>
      <c r="D244" s="193" t="s">
        <v>165</v>
      </c>
      <c r="E244" s="36"/>
      <c r="F244" s="194" t="s">
        <v>352</v>
      </c>
      <c r="G244" s="36"/>
      <c r="H244" s="36"/>
      <c r="I244" s="195"/>
      <c r="J244" s="36"/>
      <c r="K244" s="36"/>
      <c r="L244" s="39"/>
      <c r="M244" s="196"/>
      <c r="N244" s="197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6" t="s">
        <v>165</v>
      </c>
      <c r="AU244" s="16" t="s">
        <v>85</v>
      </c>
    </row>
    <row r="245" spans="1:65" s="2" customFormat="1" ht="11.25">
      <c r="A245" s="34"/>
      <c r="B245" s="35"/>
      <c r="C245" s="36"/>
      <c r="D245" s="198" t="s">
        <v>167</v>
      </c>
      <c r="E245" s="36"/>
      <c r="F245" s="199" t="s">
        <v>353</v>
      </c>
      <c r="G245" s="36"/>
      <c r="H245" s="36"/>
      <c r="I245" s="195"/>
      <c r="J245" s="36"/>
      <c r="K245" s="36"/>
      <c r="L245" s="39"/>
      <c r="M245" s="196"/>
      <c r="N245" s="197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6" t="s">
        <v>167</v>
      </c>
      <c r="AU245" s="16" t="s">
        <v>85</v>
      </c>
    </row>
    <row r="246" spans="1:65" s="13" customFormat="1" ht="11.25">
      <c r="B246" s="200"/>
      <c r="C246" s="201"/>
      <c r="D246" s="193" t="s">
        <v>169</v>
      </c>
      <c r="E246" s="202" t="s">
        <v>19</v>
      </c>
      <c r="F246" s="203" t="s">
        <v>1173</v>
      </c>
      <c r="G246" s="201"/>
      <c r="H246" s="204">
        <v>38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169</v>
      </c>
      <c r="AU246" s="210" t="s">
        <v>85</v>
      </c>
      <c r="AV246" s="13" t="s">
        <v>85</v>
      </c>
      <c r="AW246" s="13" t="s">
        <v>38</v>
      </c>
      <c r="AX246" s="13" t="s">
        <v>76</v>
      </c>
      <c r="AY246" s="210" t="s">
        <v>156</v>
      </c>
    </row>
    <row r="247" spans="1:65" s="13" customFormat="1" ht="11.25">
      <c r="B247" s="200"/>
      <c r="C247" s="201"/>
      <c r="D247" s="193" t="s">
        <v>169</v>
      </c>
      <c r="E247" s="202" t="s">
        <v>19</v>
      </c>
      <c r="F247" s="203" t="s">
        <v>1083</v>
      </c>
      <c r="G247" s="201"/>
      <c r="H247" s="204">
        <v>59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169</v>
      </c>
      <c r="AU247" s="210" t="s">
        <v>85</v>
      </c>
      <c r="AV247" s="13" t="s">
        <v>85</v>
      </c>
      <c r="AW247" s="13" t="s">
        <v>38</v>
      </c>
      <c r="AX247" s="13" t="s">
        <v>76</v>
      </c>
      <c r="AY247" s="210" t="s">
        <v>156</v>
      </c>
    </row>
    <row r="248" spans="1:65" s="2" customFormat="1" ht="16.5" customHeight="1">
      <c r="A248" s="34"/>
      <c r="B248" s="35"/>
      <c r="C248" s="180" t="s">
        <v>390</v>
      </c>
      <c r="D248" s="180" t="s">
        <v>158</v>
      </c>
      <c r="E248" s="181" t="s">
        <v>1175</v>
      </c>
      <c r="F248" s="182" t="s">
        <v>1176</v>
      </c>
      <c r="G248" s="183" t="s">
        <v>161</v>
      </c>
      <c r="H248" s="184">
        <v>451</v>
      </c>
      <c r="I248" s="185"/>
      <c r="J248" s="186">
        <f>ROUND(I248*H248,2)</f>
        <v>0</v>
      </c>
      <c r="K248" s="182" t="s">
        <v>162</v>
      </c>
      <c r="L248" s="39"/>
      <c r="M248" s="187" t="s">
        <v>19</v>
      </c>
      <c r="N248" s="188" t="s">
        <v>47</v>
      </c>
      <c r="O248" s="64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1" t="s">
        <v>163</v>
      </c>
      <c r="AT248" s="191" t="s">
        <v>158</v>
      </c>
      <c r="AU248" s="191" t="s">
        <v>85</v>
      </c>
      <c r="AY248" s="16" t="s">
        <v>156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6" t="s">
        <v>83</v>
      </c>
      <c r="BK248" s="192">
        <f>ROUND(I248*H248,2)</f>
        <v>0</v>
      </c>
      <c r="BL248" s="16" t="s">
        <v>163</v>
      </c>
      <c r="BM248" s="191" t="s">
        <v>1177</v>
      </c>
    </row>
    <row r="249" spans="1:65" s="2" customFormat="1" ht="11.25">
      <c r="A249" s="34"/>
      <c r="B249" s="35"/>
      <c r="C249" s="36"/>
      <c r="D249" s="193" t="s">
        <v>165</v>
      </c>
      <c r="E249" s="36"/>
      <c r="F249" s="194" t="s">
        <v>1178</v>
      </c>
      <c r="G249" s="36"/>
      <c r="H249" s="36"/>
      <c r="I249" s="195"/>
      <c r="J249" s="36"/>
      <c r="K249" s="36"/>
      <c r="L249" s="39"/>
      <c r="M249" s="196"/>
      <c r="N249" s="197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6" t="s">
        <v>165</v>
      </c>
      <c r="AU249" s="16" t="s">
        <v>85</v>
      </c>
    </row>
    <row r="250" spans="1:65" s="2" customFormat="1" ht="11.25">
      <c r="A250" s="34"/>
      <c r="B250" s="35"/>
      <c r="C250" s="36"/>
      <c r="D250" s="198" t="s">
        <v>167</v>
      </c>
      <c r="E250" s="36"/>
      <c r="F250" s="199" t="s">
        <v>1179</v>
      </c>
      <c r="G250" s="36"/>
      <c r="H250" s="36"/>
      <c r="I250" s="195"/>
      <c r="J250" s="36"/>
      <c r="K250" s="36"/>
      <c r="L250" s="39"/>
      <c r="M250" s="196"/>
      <c r="N250" s="197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6" t="s">
        <v>167</v>
      </c>
      <c r="AU250" s="16" t="s">
        <v>85</v>
      </c>
    </row>
    <row r="251" spans="1:65" s="13" customFormat="1" ht="11.25">
      <c r="B251" s="200"/>
      <c r="C251" s="201"/>
      <c r="D251" s="193" t="s">
        <v>169</v>
      </c>
      <c r="E251" s="202" t="s">
        <v>19</v>
      </c>
      <c r="F251" s="203" t="s">
        <v>1180</v>
      </c>
      <c r="G251" s="201"/>
      <c r="H251" s="204">
        <v>451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169</v>
      </c>
      <c r="AU251" s="210" t="s">
        <v>85</v>
      </c>
      <c r="AV251" s="13" t="s">
        <v>85</v>
      </c>
      <c r="AW251" s="13" t="s">
        <v>38</v>
      </c>
      <c r="AX251" s="13" t="s">
        <v>83</v>
      </c>
      <c r="AY251" s="210" t="s">
        <v>156</v>
      </c>
    </row>
    <row r="252" spans="1:65" s="2" customFormat="1" ht="16.5" customHeight="1">
      <c r="A252" s="34"/>
      <c r="B252" s="35"/>
      <c r="C252" s="211" t="s">
        <v>397</v>
      </c>
      <c r="D252" s="211" t="s">
        <v>336</v>
      </c>
      <c r="E252" s="212" t="s">
        <v>362</v>
      </c>
      <c r="F252" s="213" t="s">
        <v>363</v>
      </c>
      <c r="G252" s="214" t="s">
        <v>364</v>
      </c>
      <c r="H252" s="215">
        <v>11.289</v>
      </c>
      <c r="I252" s="216"/>
      <c r="J252" s="217">
        <f>ROUND(I252*H252,2)</f>
        <v>0</v>
      </c>
      <c r="K252" s="213" t="s">
        <v>162</v>
      </c>
      <c r="L252" s="218"/>
      <c r="M252" s="219" t="s">
        <v>19</v>
      </c>
      <c r="N252" s="220" t="s">
        <v>47</v>
      </c>
      <c r="O252" s="64"/>
      <c r="P252" s="189">
        <f>O252*H252</f>
        <v>0</v>
      </c>
      <c r="Q252" s="189">
        <v>1E-3</v>
      </c>
      <c r="R252" s="189">
        <f>Q252*H252</f>
        <v>1.1289E-2</v>
      </c>
      <c r="S252" s="189">
        <v>0</v>
      </c>
      <c r="T252" s="19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1" t="s">
        <v>214</v>
      </c>
      <c r="AT252" s="191" t="s">
        <v>336</v>
      </c>
      <c r="AU252" s="191" t="s">
        <v>85</v>
      </c>
      <c r="AY252" s="16" t="s">
        <v>156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6" t="s">
        <v>83</v>
      </c>
      <c r="BK252" s="192">
        <f>ROUND(I252*H252,2)</f>
        <v>0</v>
      </c>
      <c r="BL252" s="16" t="s">
        <v>163</v>
      </c>
      <c r="BM252" s="191" t="s">
        <v>1181</v>
      </c>
    </row>
    <row r="253" spans="1:65" s="2" customFormat="1" ht="11.25">
      <c r="A253" s="34"/>
      <c r="B253" s="35"/>
      <c r="C253" s="36"/>
      <c r="D253" s="193" t="s">
        <v>165</v>
      </c>
      <c r="E253" s="36"/>
      <c r="F253" s="194" t="s">
        <v>363</v>
      </c>
      <c r="G253" s="36"/>
      <c r="H253" s="36"/>
      <c r="I253" s="195"/>
      <c r="J253" s="36"/>
      <c r="K253" s="36"/>
      <c r="L253" s="39"/>
      <c r="M253" s="196"/>
      <c r="N253" s="197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6" t="s">
        <v>165</v>
      </c>
      <c r="AU253" s="16" t="s">
        <v>85</v>
      </c>
    </row>
    <row r="254" spans="1:65" s="13" customFormat="1" ht="11.25">
      <c r="B254" s="200"/>
      <c r="C254" s="201"/>
      <c r="D254" s="193" t="s">
        <v>169</v>
      </c>
      <c r="E254" s="202" t="s">
        <v>19</v>
      </c>
      <c r="F254" s="203" t="s">
        <v>1182</v>
      </c>
      <c r="G254" s="201"/>
      <c r="H254" s="204">
        <v>11.289</v>
      </c>
      <c r="I254" s="205"/>
      <c r="J254" s="201"/>
      <c r="K254" s="201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169</v>
      </c>
      <c r="AU254" s="210" t="s">
        <v>85</v>
      </c>
      <c r="AV254" s="13" t="s">
        <v>85</v>
      </c>
      <c r="AW254" s="13" t="s">
        <v>38</v>
      </c>
      <c r="AX254" s="13" t="s">
        <v>83</v>
      </c>
      <c r="AY254" s="210" t="s">
        <v>156</v>
      </c>
    </row>
    <row r="255" spans="1:65" s="2" customFormat="1" ht="16.5" customHeight="1">
      <c r="A255" s="34"/>
      <c r="B255" s="35"/>
      <c r="C255" s="180" t="s">
        <v>403</v>
      </c>
      <c r="D255" s="180" t="s">
        <v>158</v>
      </c>
      <c r="E255" s="181" t="s">
        <v>368</v>
      </c>
      <c r="F255" s="182" t="s">
        <v>369</v>
      </c>
      <c r="G255" s="183" t="s">
        <v>161</v>
      </c>
      <c r="H255" s="184">
        <v>295</v>
      </c>
      <c r="I255" s="185"/>
      <c r="J255" s="186">
        <f>ROUND(I255*H255,2)</f>
        <v>0</v>
      </c>
      <c r="K255" s="182" t="s">
        <v>162</v>
      </c>
      <c r="L255" s="39"/>
      <c r="M255" s="187" t="s">
        <v>19</v>
      </c>
      <c r="N255" s="188" t="s">
        <v>47</v>
      </c>
      <c r="O255" s="64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1" t="s">
        <v>163</v>
      </c>
      <c r="AT255" s="191" t="s">
        <v>158</v>
      </c>
      <c r="AU255" s="191" t="s">
        <v>85</v>
      </c>
      <c r="AY255" s="16" t="s">
        <v>156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6" t="s">
        <v>83</v>
      </c>
      <c r="BK255" s="192">
        <f>ROUND(I255*H255,2)</f>
        <v>0</v>
      </c>
      <c r="BL255" s="16" t="s">
        <v>163</v>
      </c>
      <c r="BM255" s="191" t="s">
        <v>1183</v>
      </c>
    </row>
    <row r="256" spans="1:65" s="2" customFormat="1" ht="11.25">
      <c r="A256" s="34"/>
      <c r="B256" s="35"/>
      <c r="C256" s="36"/>
      <c r="D256" s="193" t="s">
        <v>165</v>
      </c>
      <c r="E256" s="36"/>
      <c r="F256" s="194" t="s">
        <v>371</v>
      </c>
      <c r="G256" s="36"/>
      <c r="H256" s="36"/>
      <c r="I256" s="195"/>
      <c r="J256" s="36"/>
      <c r="K256" s="36"/>
      <c r="L256" s="39"/>
      <c r="M256" s="196"/>
      <c r="N256" s="197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6" t="s">
        <v>165</v>
      </c>
      <c r="AU256" s="16" t="s">
        <v>85</v>
      </c>
    </row>
    <row r="257" spans="1:65" s="2" customFormat="1" ht="11.25">
      <c r="A257" s="34"/>
      <c r="B257" s="35"/>
      <c r="C257" s="36"/>
      <c r="D257" s="198" t="s">
        <v>167</v>
      </c>
      <c r="E257" s="36"/>
      <c r="F257" s="199" t="s">
        <v>372</v>
      </c>
      <c r="G257" s="36"/>
      <c r="H257" s="36"/>
      <c r="I257" s="195"/>
      <c r="J257" s="36"/>
      <c r="K257" s="36"/>
      <c r="L257" s="39"/>
      <c r="M257" s="196"/>
      <c r="N257" s="197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6" t="s">
        <v>167</v>
      </c>
      <c r="AU257" s="16" t="s">
        <v>85</v>
      </c>
    </row>
    <row r="258" spans="1:65" s="13" customFormat="1" ht="11.25">
      <c r="B258" s="200"/>
      <c r="C258" s="201"/>
      <c r="D258" s="193" t="s">
        <v>169</v>
      </c>
      <c r="E258" s="202" t="s">
        <v>19</v>
      </c>
      <c r="F258" s="203" t="s">
        <v>1184</v>
      </c>
      <c r="G258" s="201"/>
      <c r="H258" s="204">
        <v>295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169</v>
      </c>
      <c r="AU258" s="210" t="s">
        <v>85</v>
      </c>
      <c r="AV258" s="13" t="s">
        <v>85</v>
      </c>
      <c r="AW258" s="13" t="s">
        <v>38</v>
      </c>
      <c r="AX258" s="13" t="s">
        <v>83</v>
      </c>
      <c r="AY258" s="210" t="s">
        <v>156</v>
      </c>
    </row>
    <row r="259" spans="1:65" s="2" customFormat="1" ht="16.5" customHeight="1">
      <c r="A259" s="34"/>
      <c r="B259" s="35"/>
      <c r="C259" s="180" t="s">
        <v>414</v>
      </c>
      <c r="D259" s="180" t="s">
        <v>158</v>
      </c>
      <c r="E259" s="181" t="s">
        <v>375</v>
      </c>
      <c r="F259" s="182" t="s">
        <v>376</v>
      </c>
      <c r="G259" s="183" t="s">
        <v>161</v>
      </c>
      <c r="H259" s="184">
        <v>451</v>
      </c>
      <c r="I259" s="185"/>
      <c r="J259" s="186">
        <f>ROUND(I259*H259,2)</f>
        <v>0</v>
      </c>
      <c r="K259" s="182" t="s">
        <v>162</v>
      </c>
      <c r="L259" s="39"/>
      <c r="M259" s="187" t="s">
        <v>19</v>
      </c>
      <c r="N259" s="188" t="s">
        <v>47</v>
      </c>
      <c r="O259" s="64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1" t="s">
        <v>163</v>
      </c>
      <c r="AT259" s="191" t="s">
        <v>158</v>
      </c>
      <c r="AU259" s="191" t="s">
        <v>85</v>
      </c>
      <c r="AY259" s="16" t="s">
        <v>156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6" t="s">
        <v>83</v>
      </c>
      <c r="BK259" s="192">
        <f>ROUND(I259*H259,2)</f>
        <v>0</v>
      </c>
      <c r="BL259" s="16" t="s">
        <v>163</v>
      </c>
      <c r="BM259" s="191" t="s">
        <v>1185</v>
      </c>
    </row>
    <row r="260" spans="1:65" s="2" customFormat="1" ht="11.25">
      <c r="A260" s="34"/>
      <c r="B260" s="35"/>
      <c r="C260" s="36"/>
      <c r="D260" s="193" t="s">
        <v>165</v>
      </c>
      <c r="E260" s="36"/>
      <c r="F260" s="194" t="s">
        <v>378</v>
      </c>
      <c r="G260" s="36"/>
      <c r="H260" s="36"/>
      <c r="I260" s="195"/>
      <c r="J260" s="36"/>
      <c r="K260" s="36"/>
      <c r="L260" s="39"/>
      <c r="M260" s="196"/>
      <c r="N260" s="197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6" t="s">
        <v>165</v>
      </c>
      <c r="AU260" s="16" t="s">
        <v>85</v>
      </c>
    </row>
    <row r="261" spans="1:65" s="2" customFormat="1" ht="11.25">
      <c r="A261" s="34"/>
      <c r="B261" s="35"/>
      <c r="C261" s="36"/>
      <c r="D261" s="198" t="s">
        <v>167</v>
      </c>
      <c r="E261" s="36"/>
      <c r="F261" s="199" t="s">
        <v>379</v>
      </c>
      <c r="G261" s="36"/>
      <c r="H261" s="36"/>
      <c r="I261" s="195"/>
      <c r="J261" s="36"/>
      <c r="K261" s="36"/>
      <c r="L261" s="39"/>
      <c r="M261" s="196"/>
      <c r="N261" s="197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6" t="s">
        <v>167</v>
      </c>
      <c r="AU261" s="16" t="s">
        <v>85</v>
      </c>
    </row>
    <row r="262" spans="1:65" s="13" customFormat="1" ht="11.25">
      <c r="B262" s="200"/>
      <c r="C262" s="201"/>
      <c r="D262" s="193" t="s">
        <v>169</v>
      </c>
      <c r="E262" s="202" t="s">
        <v>19</v>
      </c>
      <c r="F262" s="203" t="s">
        <v>1180</v>
      </c>
      <c r="G262" s="201"/>
      <c r="H262" s="204">
        <v>451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169</v>
      </c>
      <c r="AU262" s="210" t="s">
        <v>85</v>
      </c>
      <c r="AV262" s="13" t="s">
        <v>85</v>
      </c>
      <c r="AW262" s="13" t="s">
        <v>38</v>
      </c>
      <c r="AX262" s="13" t="s">
        <v>83</v>
      </c>
      <c r="AY262" s="210" t="s">
        <v>156</v>
      </c>
    </row>
    <row r="263" spans="1:65" s="12" customFormat="1" ht="22.9" customHeight="1">
      <c r="B263" s="164"/>
      <c r="C263" s="165"/>
      <c r="D263" s="166" t="s">
        <v>75</v>
      </c>
      <c r="E263" s="178" t="s">
        <v>85</v>
      </c>
      <c r="F263" s="178" t="s">
        <v>380</v>
      </c>
      <c r="G263" s="165"/>
      <c r="H263" s="165"/>
      <c r="I263" s="168"/>
      <c r="J263" s="179">
        <f>BK263</f>
        <v>0</v>
      </c>
      <c r="K263" s="165"/>
      <c r="L263" s="170"/>
      <c r="M263" s="171"/>
      <c r="N263" s="172"/>
      <c r="O263" s="172"/>
      <c r="P263" s="173">
        <f>SUM(P264:P280)</f>
        <v>0</v>
      </c>
      <c r="Q263" s="172"/>
      <c r="R263" s="173">
        <f>SUM(R264:R280)</f>
        <v>626.17389000000003</v>
      </c>
      <c r="S263" s="172"/>
      <c r="T263" s="174">
        <f>SUM(T264:T280)</f>
        <v>0</v>
      </c>
      <c r="AR263" s="175" t="s">
        <v>83</v>
      </c>
      <c r="AT263" s="176" t="s">
        <v>75</v>
      </c>
      <c r="AU263" s="176" t="s">
        <v>83</v>
      </c>
      <c r="AY263" s="175" t="s">
        <v>156</v>
      </c>
      <c r="BK263" s="177">
        <f>SUM(BK264:BK280)</f>
        <v>0</v>
      </c>
    </row>
    <row r="264" spans="1:65" s="2" customFormat="1" ht="16.5" customHeight="1">
      <c r="A264" s="34"/>
      <c r="B264" s="35"/>
      <c r="C264" s="180" t="s">
        <v>421</v>
      </c>
      <c r="D264" s="180" t="s">
        <v>158</v>
      </c>
      <c r="E264" s="181" t="s">
        <v>382</v>
      </c>
      <c r="F264" s="182" t="s">
        <v>383</v>
      </c>
      <c r="G264" s="183" t="s">
        <v>195</v>
      </c>
      <c r="H264" s="184">
        <v>384</v>
      </c>
      <c r="I264" s="185"/>
      <c r="J264" s="186">
        <f>ROUND(I264*H264,2)</f>
        <v>0</v>
      </c>
      <c r="K264" s="182" t="s">
        <v>162</v>
      </c>
      <c r="L264" s="39"/>
      <c r="M264" s="187" t="s">
        <v>19</v>
      </c>
      <c r="N264" s="188" t="s">
        <v>47</v>
      </c>
      <c r="O264" s="64"/>
      <c r="P264" s="189">
        <f>O264*H264</f>
        <v>0</v>
      </c>
      <c r="Q264" s="189">
        <v>1.63</v>
      </c>
      <c r="R264" s="189">
        <f>Q264*H264</f>
        <v>625.91999999999996</v>
      </c>
      <c r="S264" s="189">
        <v>0</v>
      </c>
      <c r="T264" s="19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1" t="s">
        <v>163</v>
      </c>
      <c r="AT264" s="191" t="s">
        <v>158</v>
      </c>
      <c r="AU264" s="191" t="s">
        <v>85</v>
      </c>
      <c r="AY264" s="16" t="s">
        <v>156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6" t="s">
        <v>83</v>
      </c>
      <c r="BK264" s="192">
        <f>ROUND(I264*H264,2)</f>
        <v>0</v>
      </c>
      <c r="BL264" s="16" t="s">
        <v>163</v>
      </c>
      <c r="BM264" s="191" t="s">
        <v>1186</v>
      </c>
    </row>
    <row r="265" spans="1:65" s="2" customFormat="1" ht="19.5">
      <c r="A265" s="34"/>
      <c r="B265" s="35"/>
      <c r="C265" s="36"/>
      <c r="D265" s="193" t="s">
        <v>165</v>
      </c>
      <c r="E265" s="36"/>
      <c r="F265" s="194" t="s">
        <v>385</v>
      </c>
      <c r="G265" s="36"/>
      <c r="H265" s="36"/>
      <c r="I265" s="195"/>
      <c r="J265" s="36"/>
      <c r="K265" s="36"/>
      <c r="L265" s="39"/>
      <c r="M265" s="196"/>
      <c r="N265" s="197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6" t="s">
        <v>165</v>
      </c>
      <c r="AU265" s="16" t="s">
        <v>85</v>
      </c>
    </row>
    <row r="266" spans="1:65" s="2" customFormat="1" ht="11.25">
      <c r="A266" s="34"/>
      <c r="B266" s="35"/>
      <c r="C266" s="36"/>
      <c r="D266" s="198" t="s">
        <v>167</v>
      </c>
      <c r="E266" s="36"/>
      <c r="F266" s="199" t="s">
        <v>386</v>
      </c>
      <c r="G266" s="36"/>
      <c r="H266" s="36"/>
      <c r="I266" s="195"/>
      <c r="J266" s="36"/>
      <c r="K266" s="36"/>
      <c r="L266" s="39"/>
      <c r="M266" s="196"/>
      <c r="N266" s="197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6" t="s">
        <v>167</v>
      </c>
      <c r="AU266" s="16" t="s">
        <v>85</v>
      </c>
    </row>
    <row r="267" spans="1:65" s="2" customFormat="1" ht="19.5">
      <c r="A267" s="34"/>
      <c r="B267" s="35"/>
      <c r="C267" s="36"/>
      <c r="D267" s="193" t="s">
        <v>387</v>
      </c>
      <c r="E267" s="36"/>
      <c r="F267" s="221" t="s">
        <v>388</v>
      </c>
      <c r="G267" s="36"/>
      <c r="H267" s="36"/>
      <c r="I267" s="195"/>
      <c r="J267" s="36"/>
      <c r="K267" s="36"/>
      <c r="L267" s="39"/>
      <c r="M267" s="196"/>
      <c r="N267" s="197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6" t="s">
        <v>387</v>
      </c>
      <c r="AU267" s="16" t="s">
        <v>85</v>
      </c>
    </row>
    <row r="268" spans="1:65" s="13" customFormat="1" ht="11.25">
      <c r="B268" s="200"/>
      <c r="C268" s="201"/>
      <c r="D268" s="193" t="s">
        <v>169</v>
      </c>
      <c r="E268" s="202" t="s">
        <v>19</v>
      </c>
      <c r="F268" s="203" t="s">
        <v>1187</v>
      </c>
      <c r="G268" s="201"/>
      <c r="H268" s="204">
        <v>347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169</v>
      </c>
      <c r="AU268" s="210" t="s">
        <v>85</v>
      </c>
      <c r="AV268" s="13" t="s">
        <v>85</v>
      </c>
      <c r="AW268" s="13" t="s">
        <v>38</v>
      </c>
      <c r="AX268" s="13" t="s">
        <v>76</v>
      </c>
      <c r="AY268" s="210" t="s">
        <v>156</v>
      </c>
    </row>
    <row r="269" spans="1:65" s="13" customFormat="1" ht="11.25">
      <c r="B269" s="200"/>
      <c r="C269" s="201"/>
      <c r="D269" s="193" t="s">
        <v>169</v>
      </c>
      <c r="E269" s="202" t="s">
        <v>19</v>
      </c>
      <c r="F269" s="203" t="s">
        <v>1188</v>
      </c>
      <c r="G269" s="201"/>
      <c r="H269" s="204">
        <v>37</v>
      </c>
      <c r="I269" s="205"/>
      <c r="J269" s="201"/>
      <c r="K269" s="201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169</v>
      </c>
      <c r="AU269" s="210" t="s">
        <v>85</v>
      </c>
      <c r="AV269" s="13" t="s">
        <v>85</v>
      </c>
      <c r="AW269" s="13" t="s">
        <v>38</v>
      </c>
      <c r="AX269" s="13" t="s">
        <v>76</v>
      </c>
      <c r="AY269" s="210" t="s">
        <v>156</v>
      </c>
    </row>
    <row r="270" spans="1:65" s="2" customFormat="1" ht="16.5" customHeight="1">
      <c r="A270" s="34"/>
      <c r="B270" s="35"/>
      <c r="C270" s="180" t="s">
        <v>428</v>
      </c>
      <c r="D270" s="180" t="s">
        <v>158</v>
      </c>
      <c r="E270" s="181" t="s">
        <v>1189</v>
      </c>
      <c r="F270" s="182" t="s">
        <v>1190</v>
      </c>
      <c r="G270" s="183" t="s">
        <v>161</v>
      </c>
      <c r="H270" s="184">
        <v>119</v>
      </c>
      <c r="I270" s="185"/>
      <c r="J270" s="186">
        <f>ROUND(I270*H270,2)</f>
        <v>0</v>
      </c>
      <c r="K270" s="182" t="s">
        <v>162</v>
      </c>
      <c r="L270" s="39"/>
      <c r="M270" s="187" t="s">
        <v>19</v>
      </c>
      <c r="N270" s="188" t="s">
        <v>47</v>
      </c>
      <c r="O270" s="64"/>
      <c r="P270" s="189">
        <f>O270*H270</f>
        <v>0</v>
      </c>
      <c r="Q270" s="189">
        <v>2.7E-4</v>
      </c>
      <c r="R270" s="189">
        <f>Q270*H270</f>
        <v>3.2129999999999999E-2</v>
      </c>
      <c r="S270" s="189">
        <v>0</v>
      </c>
      <c r="T270" s="190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1" t="s">
        <v>163</v>
      </c>
      <c r="AT270" s="191" t="s">
        <v>158</v>
      </c>
      <c r="AU270" s="191" t="s">
        <v>85</v>
      </c>
      <c r="AY270" s="16" t="s">
        <v>156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6" t="s">
        <v>83</v>
      </c>
      <c r="BK270" s="192">
        <f>ROUND(I270*H270,2)</f>
        <v>0</v>
      </c>
      <c r="BL270" s="16" t="s">
        <v>163</v>
      </c>
      <c r="BM270" s="191" t="s">
        <v>1191</v>
      </c>
    </row>
    <row r="271" spans="1:65" s="2" customFormat="1" ht="19.5">
      <c r="A271" s="34"/>
      <c r="B271" s="35"/>
      <c r="C271" s="36"/>
      <c r="D271" s="193" t="s">
        <v>165</v>
      </c>
      <c r="E271" s="36"/>
      <c r="F271" s="194" t="s">
        <v>1192</v>
      </c>
      <c r="G271" s="36"/>
      <c r="H271" s="36"/>
      <c r="I271" s="195"/>
      <c r="J271" s="36"/>
      <c r="K271" s="36"/>
      <c r="L271" s="39"/>
      <c r="M271" s="196"/>
      <c r="N271" s="197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6" t="s">
        <v>165</v>
      </c>
      <c r="AU271" s="16" t="s">
        <v>85</v>
      </c>
    </row>
    <row r="272" spans="1:65" s="2" customFormat="1" ht="11.25">
      <c r="A272" s="34"/>
      <c r="B272" s="35"/>
      <c r="C272" s="36"/>
      <c r="D272" s="198" t="s">
        <v>167</v>
      </c>
      <c r="E272" s="36"/>
      <c r="F272" s="199" t="s">
        <v>1193</v>
      </c>
      <c r="G272" s="36"/>
      <c r="H272" s="36"/>
      <c r="I272" s="195"/>
      <c r="J272" s="36"/>
      <c r="K272" s="36"/>
      <c r="L272" s="39"/>
      <c r="M272" s="196"/>
      <c r="N272" s="197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6" t="s">
        <v>167</v>
      </c>
      <c r="AU272" s="16" t="s">
        <v>85</v>
      </c>
    </row>
    <row r="273" spans="1:65" s="13" customFormat="1" ht="11.25">
      <c r="B273" s="200"/>
      <c r="C273" s="201"/>
      <c r="D273" s="193" t="s">
        <v>169</v>
      </c>
      <c r="E273" s="202" t="s">
        <v>19</v>
      </c>
      <c r="F273" s="203" t="s">
        <v>1194</v>
      </c>
      <c r="G273" s="201"/>
      <c r="H273" s="204">
        <v>119</v>
      </c>
      <c r="I273" s="205"/>
      <c r="J273" s="201"/>
      <c r="K273" s="201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169</v>
      </c>
      <c r="AU273" s="210" t="s">
        <v>85</v>
      </c>
      <c r="AV273" s="13" t="s">
        <v>85</v>
      </c>
      <c r="AW273" s="13" t="s">
        <v>38</v>
      </c>
      <c r="AX273" s="13" t="s">
        <v>83</v>
      </c>
      <c r="AY273" s="210" t="s">
        <v>156</v>
      </c>
    </row>
    <row r="274" spans="1:65" s="2" customFormat="1" ht="16.5" customHeight="1">
      <c r="A274" s="34"/>
      <c r="B274" s="35"/>
      <c r="C274" s="180" t="s">
        <v>435</v>
      </c>
      <c r="D274" s="180" t="s">
        <v>158</v>
      </c>
      <c r="E274" s="181" t="s">
        <v>391</v>
      </c>
      <c r="F274" s="182" t="s">
        <v>392</v>
      </c>
      <c r="G274" s="183" t="s">
        <v>161</v>
      </c>
      <c r="H274" s="184">
        <v>420</v>
      </c>
      <c r="I274" s="185"/>
      <c r="J274" s="186">
        <f>ROUND(I274*H274,2)</f>
        <v>0</v>
      </c>
      <c r="K274" s="182" t="s">
        <v>162</v>
      </c>
      <c r="L274" s="39"/>
      <c r="M274" s="187" t="s">
        <v>19</v>
      </c>
      <c r="N274" s="188" t="s">
        <v>47</v>
      </c>
      <c r="O274" s="64"/>
      <c r="P274" s="189">
        <f>O274*H274</f>
        <v>0</v>
      </c>
      <c r="Q274" s="189">
        <v>2.2000000000000001E-4</v>
      </c>
      <c r="R274" s="189">
        <f>Q274*H274</f>
        <v>9.240000000000001E-2</v>
      </c>
      <c r="S274" s="189">
        <v>0</v>
      </c>
      <c r="T274" s="190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1" t="s">
        <v>163</v>
      </c>
      <c r="AT274" s="191" t="s">
        <v>158</v>
      </c>
      <c r="AU274" s="191" t="s">
        <v>85</v>
      </c>
      <c r="AY274" s="16" t="s">
        <v>156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6" t="s">
        <v>83</v>
      </c>
      <c r="BK274" s="192">
        <f>ROUND(I274*H274,2)</f>
        <v>0</v>
      </c>
      <c r="BL274" s="16" t="s">
        <v>163</v>
      </c>
      <c r="BM274" s="191" t="s">
        <v>1195</v>
      </c>
    </row>
    <row r="275" spans="1:65" s="2" customFormat="1" ht="19.5">
      <c r="A275" s="34"/>
      <c r="B275" s="35"/>
      <c r="C275" s="36"/>
      <c r="D275" s="193" t="s">
        <v>165</v>
      </c>
      <c r="E275" s="36"/>
      <c r="F275" s="194" t="s">
        <v>394</v>
      </c>
      <c r="G275" s="36"/>
      <c r="H275" s="36"/>
      <c r="I275" s="195"/>
      <c r="J275" s="36"/>
      <c r="K275" s="36"/>
      <c r="L275" s="39"/>
      <c r="M275" s="196"/>
      <c r="N275" s="197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6" t="s">
        <v>165</v>
      </c>
      <c r="AU275" s="16" t="s">
        <v>85</v>
      </c>
    </row>
    <row r="276" spans="1:65" s="2" customFormat="1" ht="11.25">
      <c r="A276" s="34"/>
      <c r="B276" s="35"/>
      <c r="C276" s="36"/>
      <c r="D276" s="198" t="s">
        <v>167</v>
      </c>
      <c r="E276" s="36"/>
      <c r="F276" s="199" t="s">
        <v>395</v>
      </c>
      <c r="G276" s="36"/>
      <c r="H276" s="36"/>
      <c r="I276" s="195"/>
      <c r="J276" s="36"/>
      <c r="K276" s="36"/>
      <c r="L276" s="39"/>
      <c r="M276" s="196"/>
      <c r="N276" s="197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6" t="s">
        <v>167</v>
      </c>
      <c r="AU276" s="16" t="s">
        <v>85</v>
      </c>
    </row>
    <row r="277" spans="1:65" s="13" customFormat="1" ht="11.25">
      <c r="B277" s="200"/>
      <c r="C277" s="201"/>
      <c r="D277" s="193" t="s">
        <v>169</v>
      </c>
      <c r="E277" s="202" t="s">
        <v>19</v>
      </c>
      <c r="F277" s="203" t="s">
        <v>1196</v>
      </c>
      <c r="G277" s="201"/>
      <c r="H277" s="204">
        <v>420</v>
      </c>
      <c r="I277" s="205"/>
      <c r="J277" s="201"/>
      <c r="K277" s="201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169</v>
      </c>
      <c r="AU277" s="210" t="s">
        <v>85</v>
      </c>
      <c r="AV277" s="13" t="s">
        <v>85</v>
      </c>
      <c r="AW277" s="13" t="s">
        <v>38</v>
      </c>
      <c r="AX277" s="13" t="s">
        <v>83</v>
      </c>
      <c r="AY277" s="210" t="s">
        <v>156</v>
      </c>
    </row>
    <row r="278" spans="1:65" s="2" customFormat="1" ht="16.5" customHeight="1">
      <c r="A278" s="34"/>
      <c r="B278" s="35"/>
      <c r="C278" s="211" t="s">
        <v>442</v>
      </c>
      <c r="D278" s="211" t="s">
        <v>336</v>
      </c>
      <c r="E278" s="212" t="s">
        <v>398</v>
      </c>
      <c r="F278" s="213" t="s">
        <v>399</v>
      </c>
      <c r="G278" s="214" t="s">
        <v>161</v>
      </c>
      <c r="H278" s="215">
        <v>646.79999999999995</v>
      </c>
      <c r="I278" s="216"/>
      <c r="J278" s="217">
        <f>ROUND(I278*H278,2)</f>
        <v>0</v>
      </c>
      <c r="K278" s="213" t="s">
        <v>162</v>
      </c>
      <c r="L278" s="218"/>
      <c r="M278" s="219" t="s">
        <v>19</v>
      </c>
      <c r="N278" s="220" t="s">
        <v>47</v>
      </c>
      <c r="O278" s="64"/>
      <c r="P278" s="189">
        <f>O278*H278</f>
        <v>0</v>
      </c>
      <c r="Q278" s="189">
        <v>2.0000000000000001E-4</v>
      </c>
      <c r="R278" s="189">
        <f>Q278*H278</f>
        <v>0.12936</v>
      </c>
      <c r="S278" s="189">
        <v>0</v>
      </c>
      <c r="T278" s="19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1" t="s">
        <v>214</v>
      </c>
      <c r="AT278" s="191" t="s">
        <v>336</v>
      </c>
      <c r="AU278" s="191" t="s">
        <v>85</v>
      </c>
      <c r="AY278" s="16" t="s">
        <v>156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6" t="s">
        <v>83</v>
      </c>
      <c r="BK278" s="192">
        <f>ROUND(I278*H278,2)</f>
        <v>0</v>
      </c>
      <c r="BL278" s="16" t="s">
        <v>163</v>
      </c>
      <c r="BM278" s="191" t="s">
        <v>1197</v>
      </c>
    </row>
    <row r="279" spans="1:65" s="2" customFormat="1" ht="11.25">
      <c r="A279" s="34"/>
      <c r="B279" s="35"/>
      <c r="C279" s="36"/>
      <c r="D279" s="193" t="s">
        <v>165</v>
      </c>
      <c r="E279" s="36"/>
      <c r="F279" s="194" t="s">
        <v>399</v>
      </c>
      <c r="G279" s="36"/>
      <c r="H279" s="36"/>
      <c r="I279" s="195"/>
      <c r="J279" s="36"/>
      <c r="K279" s="36"/>
      <c r="L279" s="39"/>
      <c r="M279" s="196"/>
      <c r="N279" s="197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6" t="s">
        <v>165</v>
      </c>
      <c r="AU279" s="16" t="s">
        <v>85</v>
      </c>
    </row>
    <row r="280" spans="1:65" s="13" customFormat="1" ht="11.25">
      <c r="B280" s="200"/>
      <c r="C280" s="201"/>
      <c r="D280" s="193" t="s">
        <v>169</v>
      </c>
      <c r="E280" s="202" t="s">
        <v>19</v>
      </c>
      <c r="F280" s="203" t="s">
        <v>1198</v>
      </c>
      <c r="G280" s="201"/>
      <c r="H280" s="204">
        <v>646.79999999999995</v>
      </c>
      <c r="I280" s="205"/>
      <c r="J280" s="201"/>
      <c r="K280" s="201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169</v>
      </c>
      <c r="AU280" s="210" t="s">
        <v>85</v>
      </c>
      <c r="AV280" s="13" t="s">
        <v>85</v>
      </c>
      <c r="AW280" s="13" t="s">
        <v>38</v>
      </c>
      <c r="AX280" s="13" t="s">
        <v>83</v>
      </c>
      <c r="AY280" s="210" t="s">
        <v>156</v>
      </c>
    </row>
    <row r="281" spans="1:65" s="12" customFormat="1" ht="22.9" customHeight="1">
      <c r="B281" s="164"/>
      <c r="C281" s="165"/>
      <c r="D281" s="166" t="s">
        <v>75</v>
      </c>
      <c r="E281" s="178" t="s">
        <v>177</v>
      </c>
      <c r="F281" s="178" t="s">
        <v>402</v>
      </c>
      <c r="G281" s="165"/>
      <c r="H281" s="165"/>
      <c r="I281" s="168"/>
      <c r="J281" s="179">
        <f>BK281</f>
        <v>0</v>
      </c>
      <c r="K281" s="165"/>
      <c r="L281" s="170"/>
      <c r="M281" s="171"/>
      <c r="N281" s="172"/>
      <c r="O281" s="172"/>
      <c r="P281" s="173">
        <f>SUM(P282:P301)</f>
        <v>0</v>
      </c>
      <c r="Q281" s="172"/>
      <c r="R281" s="173">
        <f>SUM(R282:R301)</f>
        <v>32.550037199999998</v>
      </c>
      <c r="S281" s="172"/>
      <c r="T281" s="174">
        <f>SUM(T282:T301)</f>
        <v>0</v>
      </c>
      <c r="AR281" s="175" t="s">
        <v>83</v>
      </c>
      <c r="AT281" s="176" t="s">
        <v>75</v>
      </c>
      <c r="AU281" s="176" t="s">
        <v>83</v>
      </c>
      <c r="AY281" s="175" t="s">
        <v>156</v>
      </c>
      <c r="BK281" s="177">
        <f>SUM(BK282:BK301)</f>
        <v>0</v>
      </c>
    </row>
    <row r="282" spans="1:65" s="2" customFormat="1" ht="16.5" customHeight="1">
      <c r="A282" s="34"/>
      <c r="B282" s="35"/>
      <c r="C282" s="180" t="s">
        <v>450</v>
      </c>
      <c r="D282" s="180" t="s">
        <v>158</v>
      </c>
      <c r="E282" s="181" t="s">
        <v>1199</v>
      </c>
      <c r="F282" s="182" t="s">
        <v>1200</v>
      </c>
      <c r="G282" s="183" t="s">
        <v>180</v>
      </c>
      <c r="H282" s="184">
        <v>0.12</v>
      </c>
      <c r="I282" s="185"/>
      <c r="J282" s="186">
        <f>ROUND(I282*H282,2)</f>
        <v>0</v>
      </c>
      <c r="K282" s="182" t="s">
        <v>162</v>
      </c>
      <c r="L282" s="39"/>
      <c r="M282" s="187" t="s">
        <v>19</v>
      </c>
      <c r="N282" s="188" t="s">
        <v>47</v>
      </c>
      <c r="O282" s="64"/>
      <c r="P282" s="189">
        <f>O282*H282</f>
        <v>0</v>
      </c>
      <c r="Q282" s="189">
        <v>2.0199999999999999E-2</v>
      </c>
      <c r="R282" s="189">
        <f>Q282*H282</f>
        <v>2.4239999999999999E-3</v>
      </c>
      <c r="S282" s="189">
        <v>0</v>
      </c>
      <c r="T282" s="190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1" t="s">
        <v>163</v>
      </c>
      <c r="AT282" s="191" t="s">
        <v>158</v>
      </c>
      <c r="AU282" s="191" t="s">
        <v>85</v>
      </c>
      <c r="AY282" s="16" t="s">
        <v>156</v>
      </c>
      <c r="BE282" s="192">
        <f>IF(N282="základní",J282,0)</f>
        <v>0</v>
      </c>
      <c r="BF282" s="192">
        <f>IF(N282="snížená",J282,0)</f>
        <v>0</v>
      </c>
      <c r="BG282" s="192">
        <f>IF(N282="zákl. přenesená",J282,0)</f>
        <v>0</v>
      </c>
      <c r="BH282" s="192">
        <f>IF(N282="sníž. přenesená",J282,0)</f>
        <v>0</v>
      </c>
      <c r="BI282" s="192">
        <f>IF(N282="nulová",J282,0)</f>
        <v>0</v>
      </c>
      <c r="BJ282" s="16" t="s">
        <v>83</v>
      </c>
      <c r="BK282" s="192">
        <f>ROUND(I282*H282,2)</f>
        <v>0</v>
      </c>
      <c r="BL282" s="16" t="s">
        <v>163</v>
      </c>
      <c r="BM282" s="191" t="s">
        <v>1201</v>
      </c>
    </row>
    <row r="283" spans="1:65" s="2" customFormat="1" ht="11.25">
      <c r="A283" s="34"/>
      <c r="B283" s="35"/>
      <c r="C283" s="36"/>
      <c r="D283" s="193" t="s">
        <v>165</v>
      </c>
      <c r="E283" s="36"/>
      <c r="F283" s="194" t="s">
        <v>1202</v>
      </c>
      <c r="G283" s="36"/>
      <c r="H283" s="36"/>
      <c r="I283" s="195"/>
      <c r="J283" s="36"/>
      <c r="K283" s="36"/>
      <c r="L283" s="39"/>
      <c r="M283" s="196"/>
      <c r="N283" s="197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6" t="s">
        <v>165</v>
      </c>
      <c r="AU283" s="16" t="s">
        <v>85</v>
      </c>
    </row>
    <row r="284" spans="1:65" s="2" customFormat="1" ht="11.25">
      <c r="A284" s="34"/>
      <c r="B284" s="35"/>
      <c r="C284" s="36"/>
      <c r="D284" s="198" t="s">
        <v>167</v>
      </c>
      <c r="E284" s="36"/>
      <c r="F284" s="199" t="s">
        <v>1203</v>
      </c>
      <c r="G284" s="36"/>
      <c r="H284" s="36"/>
      <c r="I284" s="195"/>
      <c r="J284" s="36"/>
      <c r="K284" s="36"/>
      <c r="L284" s="39"/>
      <c r="M284" s="196"/>
      <c r="N284" s="197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6" t="s">
        <v>167</v>
      </c>
      <c r="AU284" s="16" t="s">
        <v>85</v>
      </c>
    </row>
    <row r="285" spans="1:65" s="2" customFormat="1" ht="29.25">
      <c r="A285" s="34"/>
      <c r="B285" s="35"/>
      <c r="C285" s="36"/>
      <c r="D285" s="193" t="s">
        <v>387</v>
      </c>
      <c r="E285" s="36"/>
      <c r="F285" s="221" t="s">
        <v>409</v>
      </c>
      <c r="G285" s="36"/>
      <c r="H285" s="36"/>
      <c r="I285" s="195"/>
      <c r="J285" s="36"/>
      <c r="K285" s="36"/>
      <c r="L285" s="39"/>
      <c r="M285" s="196"/>
      <c r="N285" s="197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6" t="s">
        <v>387</v>
      </c>
      <c r="AU285" s="16" t="s">
        <v>85</v>
      </c>
    </row>
    <row r="286" spans="1:65" s="13" customFormat="1" ht="11.25">
      <c r="B286" s="200"/>
      <c r="C286" s="201"/>
      <c r="D286" s="193" t="s">
        <v>169</v>
      </c>
      <c r="E286" s="202" t="s">
        <v>19</v>
      </c>
      <c r="F286" s="203" t="s">
        <v>1204</v>
      </c>
      <c r="G286" s="201"/>
      <c r="H286" s="204">
        <v>0.12</v>
      </c>
      <c r="I286" s="205"/>
      <c r="J286" s="201"/>
      <c r="K286" s="201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169</v>
      </c>
      <c r="AU286" s="210" t="s">
        <v>85</v>
      </c>
      <c r="AV286" s="13" t="s">
        <v>85</v>
      </c>
      <c r="AW286" s="13" t="s">
        <v>38</v>
      </c>
      <c r="AX286" s="13" t="s">
        <v>83</v>
      </c>
      <c r="AY286" s="210" t="s">
        <v>156</v>
      </c>
    </row>
    <row r="287" spans="1:65" s="2" customFormat="1" ht="16.5" customHeight="1">
      <c r="A287" s="34"/>
      <c r="B287" s="35"/>
      <c r="C287" s="180" t="s">
        <v>457</v>
      </c>
      <c r="D287" s="180" t="s">
        <v>158</v>
      </c>
      <c r="E287" s="181" t="s">
        <v>404</v>
      </c>
      <c r="F287" s="182" t="s">
        <v>405</v>
      </c>
      <c r="G287" s="183" t="s">
        <v>180</v>
      </c>
      <c r="H287" s="184">
        <v>1.56</v>
      </c>
      <c r="I287" s="185"/>
      <c r="J287" s="186">
        <f>ROUND(I287*H287,2)</f>
        <v>0</v>
      </c>
      <c r="K287" s="182" t="s">
        <v>162</v>
      </c>
      <c r="L287" s="39"/>
      <c r="M287" s="187" t="s">
        <v>19</v>
      </c>
      <c r="N287" s="188" t="s">
        <v>47</v>
      </c>
      <c r="O287" s="64"/>
      <c r="P287" s="189">
        <f>O287*H287</f>
        <v>0</v>
      </c>
      <c r="Q287" s="189">
        <v>2.3470000000000001E-2</v>
      </c>
      <c r="R287" s="189">
        <f>Q287*H287</f>
        <v>3.6613200000000005E-2</v>
      </c>
      <c r="S287" s="189">
        <v>0</v>
      </c>
      <c r="T287" s="190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1" t="s">
        <v>163</v>
      </c>
      <c r="AT287" s="191" t="s">
        <v>158</v>
      </c>
      <c r="AU287" s="191" t="s">
        <v>85</v>
      </c>
      <c r="AY287" s="16" t="s">
        <v>156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6" t="s">
        <v>83</v>
      </c>
      <c r="BK287" s="192">
        <f>ROUND(I287*H287,2)</f>
        <v>0</v>
      </c>
      <c r="BL287" s="16" t="s">
        <v>163</v>
      </c>
      <c r="BM287" s="191" t="s">
        <v>1205</v>
      </c>
    </row>
    <row r="288" spans="1:65" s="2" customFormat="1" ht="11.25">
      <c r="A288" s="34"/>
      <c r="B288" s="35"/>
      <c r="C288" s="36"/>
      <c r="D288" s="193" t="s">
        <v>165</v>
      </c>
      <c r="E288" s="36"/>
      <c r="F288" s="194" t="s">
        <v>407</v>
      </c>
      <c r="G288" s="36"/>
      <c r="H288" s="36"/>
      <c r="I288" s="195"/>
      <c r="J288" s="36"/>
      <c r="K288" s="36"/>
      <c r="L288" s="39"/>
      <c r="M288" s="196"/>
      <c r="N288" s="197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6" t="s">
        <v>165</v>
      </c>
      <c r="AU288" s="16" t="s">
        <v>85</v>
      </c>
    </row>
    <row r="289" spans="1:65" s="2" customFormat="1" ht="11.25">
      <c r="A289" s="34"/>
      <c r="B289" s="35"/>
      <c r="C289" s="36"/>
      <c r="D289" s="198" t="s">
        <v>167</v>
      </c>
      <c r="E289" s="36"/>
      <c r="F289" s="199" t="s">
        <v>408</v>
      </c>
      <c r="G289" s="36"/>
      <c r="H289" s="36"/>
      <c r="I289" s="195"/>
      <c r="J289" s="36"/>
      <c r="K289" s="36"/>
      <c r="L289" s="39"/>
      <c r="M289" s="196"/>
      <c r="N289" s="197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6" t="s">
        <v>167</v>
      </c>
      <c r="AU289" s="16" t="s">
        <v>85</v>
      </c>
    </row>
    <row r="290" spans="1:65" s="2" customFormat="1" ht="29.25">
      <c r="A290" s="34"/>
      <c r="B290" s="35"/>
      <c r="C290" s="36"/>
      <c r="D290" s="193" t="s">
        <v>387</v>
      </c>
      <c r="E290" s="36"/>
      <c r="F290" s="221" t="s">
        <v>409</v>
      </c>
      <c r="G290" s="36"/>
      <c r="H290" s="36"/>
      <c r="I290" s="195"/>
      <c r="J290" s="36"/>
      <c r="K290" s="36"/>
      <c r="L290" s="39"/>
      <c r="M290" s="196"/>
      <c r="N290" s="197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6" t="s">
        <v>387</v>
      </c>
      <c r="AU290" s="16" t="s">
        <v>85</v>
      </c>
    </row>
    <row r="291" spans="1:65" s="13" customFormat="1" ht="11.25">
      <c r="B291" s="200"/>
      <c r="C291" s="201"/>
      <c r="D291" s="193" t="s">
        <v>169</v>
      </c>
      <c r="E291" s="202" t="s">
        <v>19</v>
      </c>
      <c r="F291" s="203" t="s">
        <v>1206</v>
      </c>
      <c r="G291" s="201"/>
      <c r="H291" s="204">
        <v>0.42</v>
      </c>
      <c r="I291" s="205"/>
      <c r="J291" s="201"/>
      <c r="K291" s="201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169</v>
      </c>
      <c r="AU291" s="210" t="s">
        <v>85</v>
      </c>
      <c r="AV291" s="13" t="s">
        <v>85</v>
      </c>
      <c r="AW291" s="13" t="s">
        <v>38</v>
      </c>
      <c r="AX291" s="13" t="s">
        <v>76</v>
      </c>
      <c r="AY291" s="210" t="s">
        <v>156</v>
      </c>
    </row>
    <row r="292" spans="1:65" s="13" customFormat="1" ht="11.25">
      <c r="B292" s="200"/>
      <c r="C292" s="201"/>
      <c r="D292" s="193" t="s">
        <v>169</v>
      </c>
      <c r="E292" s="202" t="s">
        <v>19</v>
      </c>
      <c r="F292" s="203" t="s">
        <v>1207</v>
      </c>
      <c r="G292" s="201"/>
      <c r="H292" s="204">
        <v>0.72</v>
      </c>
      <c r="I292" s="205"/>
      <c r="J292" s="201"/>
      <c r="K292" s="201"/>
      <c r="L292" s="206"/>
      <c r="M292" s="207"/>
      <c r="N292" s="208"/>
      <c r="O292" s="208"/>
      <c r="P292" s="208"/>
      <c r="Q292" s="208"/>
      <c r="R292" s="208"/>
      <c r="S292" s="208"/>
      <c r="T292" s="209"/>
      <c r="AT292" s="210" t="s">
        <v>169</v>
      </c>
      <c r="AU292" s="210" t="s">
        <v>85</v>
      </c>
      <c r="AV292" s="13" t="s">
        <v>85</v>
      </c>
      <c r="AW292" s="13" t="s">
        <v>38</v>
      </c>
      <c r="AX292" s="13" t="s">
        <v>76</v>
      </c>
      <c r="AY292" s="210" t="s">
        <v>156</v>
      </c>
    </row>
    <row r="293" spans="1:65" s="13" customFormat="1" ht="11.25">
      <c r="B293" s="200"/>
      <c r="C293" s="201"/>
      <c r="D293" s="193" t="s">
        <v>169</v>
      </c>
      <c r="E293" s="202" t="s">
        <v>19</v>
      </c>
      <c r="F293" s="203" t="s">
        <v>1208</v>
      </c>
      <c r="G293" s="201"/>
      <c r="H293" s="204">
        <v>0.3</v>
      </c>
      <c r="I293" s="205"/>
      <c r="J293" s="201"/>
      <c r="K293" s="201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169</v>
      </c>
      <c r="AU293" s="210" t="s">
        <v>85</v>
      </c>
      <c r="AV293" s="13" t="s">
        <v>85</v>
      </c>
      <c r="AW293" s="13" t="s">
        <v>38</v>
      </c>
      <c r="AX293" s="13" t="s">
        <v>76</v>
      </c>
      <c r="AY293" s="210" t="s">
        <v>156</v>
      </c>
    </row>
    <row r="294" spans="1:65" s="13" customFormat="1" ht="11.25">
      <c r="B294" s="200"/>
      <c r="C294" s="201"/>
      <c r="D294" s="193" t="s">
        <v>169</v>
      </c>
      <c r="E294" s="202" t="s">
        <v>19</v>
      </c>
      <c r="F294" s="203" t="s">
        <v>1209</v>
      </c>
      <c r="G294" s="201"/>
      <c r="H294" s="204">
        <v>0.12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169</v>
      </c>
      <c r="AU294" s="210" t="s">
        <v>85</v>
      </c>
      <c r="AV294" s="13" t="s">
        <v>85</v>
      </c>
      <c r="AW294" s="13" t="s">
        <v>38</v>
      </c>
      <c r="AX294" s="13" t="s">
        <v>76</v>
      </c>
      <c r="AY294" s="210" t="s">
        <v>156</v>
      </c>
    </row>
    <row r="295" spans="1:65" s="2" customFormat="1" ht="16.5" customHeight="1">
      <c r="A295" s="34"/>
      <c r="B295" s="35"/>
      <c r="C295" s="180" t="s">
        <v>464</v>
      </c>
      <c r="D295" s="180" t="s">
        <v>158</v>
      </c>
      <c r="E295" s="181" t="s">
        <v>1210</v>
      </c>
      <c r="F295" s="182" t="s">
        <v>1211</v>
      </c>
      <c r="G295" s="183" t="s">
        <v>417</v>
      </c>
      <c r="H295" s="184">
        <v>1</v>
      </c>
      <c r="I295" s="185"/>
      <c r="J295" s="186">
        <f>ROUND(I295*H295,2)</f>
        <v>0</v>
      </c>
      <c r="K295" s="182" t="s">
        <v>19</v>
      </c>
      <c r="L295" s="39"/>
      <c r="M295" s="187" t="s">
        <v>19</v>
      </c>
      <c r="N295" s="188" t="s">
        <v>47</v>
      </c>
      <c r="O295" s="64"/>
      <c r="P295" s="189">
        <f>O295*H295</f>
        <v>0</v>
      </c>
      <c r="Q295" s="189">
        <v>22.323</v>
      </c>
      <c r="R295" s="189">
        <f>Q295*H295</f>
        <v>22.323</v>
      </c>
      <c r="S295" s="189">
        <v>0</v>
      </c>
      <c r="T295" s="190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1" t="s">
        <v>163</v>
      </c>
      <c r="AT295" s="191" t="s">
        <v>158</v>
      </c>
      <c r="AU295" s="191" t="s">
        <v>85</v>
      </c>
      <c r="AY295" s="16" t="s">
        <v>156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6" t="s">
        <v>83</v>
      </c>
      <c r="BK295" s="192">
        <f>ROUND(I295*H295,2)</f>
        <v>0</v>
      </c>
      <c r="BL295" s="16" t="s">
        <v>163</v>
      </c>
      <c r="BM295" s="191" t="s">
        <v>1212</v>
      </c>
    </row>
    <row r="296" spans="1:65" s="2" customFormat="1" ht="11.25">
      <c r="A296" s="34"/>
      <c r="B296" s="35"/>
      <c r="C296" s="36"/>
      <c r="D296" s="193" t="s">
        <v>165</v>
      </c>
      <c r="E296" s="36"/>
      <c r="F296" s="194" t="s">
        <v>1211</v>
      </c>
      <c r="G296" s="36"/>
      <c r="H296" s="36"/>
      <c r="I296" s="195"/>
      <c r="J296" s="36"/>
      <c r="K296" s="36"/>
      <c r="L296" s="39"/>
      <c r="M296" s="196"/>
      <c r="N296" s="197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6" t="s">
        <v>165</v>
      </c>
      <c r="AU296" s="16" t="s">
        <v>85</v>
      </c>
    </row>
    <row r="297" spans="1:65" s="2" customFormat="1" ht="29.25">
      <c r="A297" s="34"/>
      <c r="B297" s="35"/>
      <c r="C297" s="36"/>
      <c r="D297" s="193" t="s">
        <v>387</v>
      </c>
      <c r="E297" s="36"/>
      <c r="F297" s="221" t="s">
        <v>1213</v>
      </c>
      <c r="G297" s="36"/>
      <c r="H297" s="36"/>
      <c r="I297" s="195"/>
      <c r="J297" s="36"/>
      <c r="K297" s="36"/>
      <c r="L297" s="39"/>
      <c r="M297" s="196"/>
      <c r="N297" s="197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6" t="s">
        <v>387</v>
      </c>
      <c r="AU297" s="16" t="s">
        <v>85</v>
      </c>
    </row>
    <row r="298" spans="1:65" s="13" customFormat="1" ht="11.25">
      <c r="B298" s="200"/>
      <c r="C298" s="201"/>
      <c r="D298" s="193" t="s">
        <v>169</v>
      </c>
      <c r="E298" s="202" t="s">
        <v>19</v>
      </c>
      <c r="F298" s="203" t="s">
        <v>1214</v>
      </c>
      <c r="G298" s="201"/>
      <c r="H298" s="204">
        <v>1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169</v>
      </c>
      <c r="AU298" s="210" t="s">
        <v>85</v>
      </c>
      <c r="AV298" s="13" t="s">
        <v>85</v>
      </c>
      <c r="AW298" s="13" t="s">
        <v>38</v>
      </c>
      <c r="AX298" s="13" t="s">
        <v>83</v>
      </c>
      <c r="AY298" s="210" t="s">
        <v>156</v>
      </c>
    </row>
    <row r="299" spans="1:65" s="2" customFormat="1" ht="16.5" customHeight="1">
      <c r="A299" s="34"/>
      <c r="B299" s="35"/>
      <c r="C299" s="180" t="s">
        <v>471</v>
      </c>
      <c r="D299" s="180" t="s">
        <v>158</v>
      </c>
      <c r="E299" s="181" t="s">
        <v>1215</v>
      </c>
      <c r="F299" s="182" t="s">
        <v>1216</v>
      </c>
      <c r="G299" s="183" t="s">
        <v>417</v>
      </c>
      <c r="H299" s="184">
        <v>1</v>
      </c>
      <c r="I299" s="185"/>
      <c r="J299" s="186">
        <f>ROUND(I299*H299,2)</f>
        <v>0</v>
      </c>
      <c r="K299" s="182" t="s">
        <v>19</v>
      </c>
      <c r="L299" s="39"/>
      <c r="M299" s="187" t="s">
        <v>19</v>
      </c>
      <c r="N299" s="188" t="s">
        <v>47</v>
      </c>
      <c r="O299" s="64"/>
      <c r="P299" s="189">
        <f>O299*H299</f>
        <v>0</v>
      </c>
      <c r="Q299" s="189">
        <v>10.188000000000001</v>
      </c>
      <c r="R299" s="189">
        <f>Q299*H299</f>
        <v>10.188000000000001</v>
      </c>
      <c r="S299" s="189">
        <v>0</v>
      </c>
      <c r="T299" s="190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1" t="s">
        <v>163</v>
      </c>
      <c r="AT299" s="191" t="s">
        <v>158</v>
      </c>
      <c r="AU299" s="191" t="s">
        <v>85</v>
      </c>
      <c r="AY299" s="16" t="s">
        <v>156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6" t="s">
        <v>83</v>
      </c>
      <c r="BK299" s="192">
        <f>ROUND(I299*H299,2)</f>
        <v>0</v>
      </c>
      <c r="BL299" s="16" t="s">
        <v>163</v>
      </c>
      <c r="BM299" s="191" t="s">
        <v>1217</v>
      </c>
    </row>
    <row r="300" spans="1:65" s="2" customFormat="1" ht="11.25">
      <c r="A300" s="34"/>
      <c r="B300" s="35"/>
      <c r="C300" s="36"/>
      <c r="D300" s="193" t="s">
        <v>165</v>
      </c>
      <c r="E300" s="36"/>
      <c r="F300" s="194" t="s">
        <v>1218</v>
      </c>
      <c r="G300" s="36"/>
      <c r="H300" s="36"/>
      <c r="I300" s="195"/>
      <c r="J300" s="36"/>
      <c r="K300" s="36"/>
      <c r="L300" s="39"/>
      <c r="M300" s="196"/>
      <c r="N300" s="197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6" t="s">
        <v>165</v>
      </c>
      <c r="AU300" s="16" t="s">
        <v>85</v>
      </c>
    </row>
    <row r="301" spans="1:65" s="2" customFormat="1" ht="19.5">
      <c r="A301" s="34"/>
      <c r="B301" s="35"/>
      <c r="C301" s="36"/>
      <c r="D301" s="193" t="s">
        <v>387</v>
      </c>
      <c r="E301" s="36"/>
      <c r="F301" s="221" t="s">
        <v>1219</v>
      </c>
      <c r="G301" s="36"/>
      <c r="H301" s="36"/>
      <c r="I301" s="195"/>
      <c r="J301" s="36"/>
      <c r="K301" s="36"/>
      <c r="L301" s="39"/>
      <c r="M301" s="196"/>
      <c r="N301" s="197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6" t="s">
        <v>387</v>
      </c>
      <c r="AU301" s="16" t="s">
        <v>85</v>
      </c>
    </row>
    <row r="302" spans="1:65" s="12" customFormat="1" ht="22.9" customHeight="1">
      <c r="B302" s="164"/>
      <c r="C302" s="165"/>
      <c r="D302" s="166" t="s">
        <v>75</v>
      </c>
      <c r="E302" s="178" t="s">
        <v>163</v>
      </c>
      <c r="F302" s="178" t="s">
        <v>427</v>
      </c>
      <c r="G302" s="165"/>
      <c r="H302" s="165"/>
      <c r="I302" s="168"/>
      <c r="J302" s="179">
        <f>BK302</f>
        <v>0</v>
      </c>
      <c r="K302" s="165"/>
      <c r="L302" s="170"/>
      <c r="M302" s="171"/>
      <c r="N302" s="172"/>
      <c r="O302" s="172"/>
      <c r="P302" s="173">
        <f>SUM(P303:P330)</f>
        <v>0</v>
      </c>
      <c r="Q302" s="172"/>
      <c r="R302" s="173">
        <f>SUM(R303:R330)</f>
        <v>16.780506129999999</v>
      </c>
      <c r="S302" s="172"/>
      <c r="T302" s="174">
        <f>SUM(T303:T330)</f>
        <v>0</v>
      </c>
      <c r="AR302" s="175" t="s">
        <v>83</v>
      </c>
      <c r="AT302" s="176" t="s">
        <v>75</v>
      </c>
      <c r="AU302" s="176" t="s">
        <v>83</v>
      </c>
      <c r="AY302" s="175" t="s">
        <v>156</v>
      </c>
      <c r="BK302" s="177">
        <f>SUM(BK303:BK330)</f>
        <v>0</v>
      </c>
    </row>
    <row r="303" spans="1:65" s="2" customFormat="1" ht="16.5" customHeight="1">
      <c r="A303" s="34"/>
      <c r="B303" s="35"/>
      <c r="C303" s="180" t="s">
        <v>479</v>
      </c>
      <c r="D303" s="180" t="s">
        <v>158</v>
      </c>
      <c r="E303" s="181" t="s">
        <v>443</v>
      </c>
      <c r="F303" s="182" t="s">
        <v>444</v>
      </c>
      <c r="G303" s="183" t="s">
        <v>195</v>
      </c>
      <c r="H303" s="184">
        <v>7.8090000000000002</v>
      </c>
      <c r="I303" s="185"/>
      <c r="J303" s="186">
        <f>ROUND(I303*H303,2)</f>
        <v>0</v>
      </c>
      <c r="K303" s="182" t="s">
        <v>162</v>
      </c>
      <c r="L303" s="39"/>
      <c r="M303" s="187" t="s">
        <v>19</v>
      </c>
      <c r="N303" s="188" t="s">
        <v>47</v>
      </c>
      <c r="O303" s="64"/>
      <c r="P303" s="189">
        <f>O303*H303</f>
        <v>0</v>
      </c>
      <c r="Q303" s="189">
        <v>1.8907700000000001</v>
      </c>
      <c r="R303" s="189">
        <f>Q303*H303</f>
        <v>14.765022930000001</v>
      </c>
      <c r="S303" s="189">
        <v>0</v>
      </c>
      <c r="T303" s="190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1" t="s">
        <v>163</v>
      </c>
      <c r="AT303" s="191" t="s">
        <v>158</v>
      </c>
      <c r="AU303" s="191" t="s">
        <v>85</v>
      </c>
      <c r="AY303" s="16" t="s">
        <v>156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6" t="s">
        <v>83</v>
      </c>
      <c r="BK303" s="192">
        <f>ROUND(I303*H303,2)</f>
        <v>0</v>
      </c>
      <c r="BL303" s="16" t="s">
        <v>163</v>
      </c>
      <c r="BM303" s="191" t="s">
        <v>1220</v>
      </c>
    </row>
    <row r="304" spans="1:65" s="2" customFormat="1" ht="11.25">
      <c r="A304" s="34"/>
      <c r="B304" s="35"/>
      <c r="C304" s="36"/>
      <c r="D304" s="193" t="s">
        <v>165</v>
      </c>
      <c r="E304" s="36"/>
      <c r="F304" s="194" t="s">
        <v>446</v>
      </c>
      <c r="G304" s="36"/>
      <c r="H304" s="36"/>
      <c r="I304" s="195"/>
      <c r="J304" s="36"/>
      <c r="K304" s="36"/>
      <c r="L304" s="39"/>
      <c r="M304" s="196"/>
      <c r="N304" s="197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6" t="s">
        <v>165</v>
      </c>
      <c r="AU304" s="16" t="s">
        <v>85</v>
      </c>
    </row>
    <row r="305" spans="1:65" s="2" customFormat="1" ht="11.25">
      <c r="A305" s="34"/>
      <c r="B305" s="35"/>
      <c r="C305" s="36"/>
      <c r="D305" s="198" t="s">
        <v>167</v>
      </c>
      <c r="E305" s="36"/>
      <c r="F305" s="199" t="s">
        <v>447</v>
      </c>
      <c r="G305" s="36"/>
      <c r="H305" s="36"/>
      <c r="I305" s="195"/>
      <c r="J305" s="36"/>
      <c r="K305" s="36"/>
      <c r="L305" s="39"/>
      <c r="M305" s="196"/>
      <c r="N305" s="197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6" t="s">
        <v>167</v>
      </c>
      <c r="AU305" s="16" t="s">
        <v>85</v>
      </c>
    </row>
    <row r="306" spans="1:65" s="13" customFormat="1" ht="11.25">
      <c r="B306" s="200"/>
      <c r="C306" s="201"/>
      <c r="D306" s="193" t="s">
        <v>169</v>
      </c>
      <c r="E306" s="202" t="s">
        <v>19</v>
      </c>
      <c r="F306" s="203" t="s">
        <v>1221</v>
      </c>
      <c r="G306" s="201"/>
      <c r="H306" s="204">
        <v>5.859</v>
      </c>
      <c r="I306" s="205"/>
      <c r="J306" s="201"/>
      <c r="K306" s="201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169</v>
      </c>
      <c r="AU306" s="210" t="s">
        <v>85</v>
      </c>
      <c r="AV306" s="13" t="s">
        <v>85</v>
      </c>
      <c r="AW306" s="13" t="s">
        <v>38</v>
      </c>
      <c r="AX306" s="13" t="s">
        <v>76</v>
      </c>
      <c r="AY306" s="210" t="s">
        <v>156</v>
      </c>
    </row>
    <row r="307" spans="1:65" s="13" customFormat="1" ht="11.25">
      <c r="B307" s="200"/>
      <c r="C307" s="201"/>
      <c r="D307" s="193" t="s">
        <v>169</v>
      </c>
      <c r="E307" s="202" t="s">
        <v>19</v>
      </c>
      <c r="F307" s="203" t="s">
        <v>1222</v>
      </c>
      <c r="G307" s="201"/>
      <c r="H307" s="204">
        <v>1.95</v>
      </c>
      <c r="I307" s="205"/>
      <c r="J307" s="201"/>
      <c r="K307" s="201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169</v>
      </c>
      <c r="AU307" s="210" t="s">
        <v>85</v>
      </c>
      <c r="AV307" s="13" t="s">
        <v>85</v>
      </c>
      <c r="AW307" s="13" t="s">
        <v>38</v>
      </c>
      <c r="AX307" s="13" t="s">
        <v>76</v>
      </c>
      <c r="AY307" s="210" t="s">
        <v>156</v>
      </c>
    </row>
    <row r="308" spans="1:65" s="2" customFormat="1" ht="16.5" customHeight="1">
      <c r="A308" s="34"/>
      <c r="B308" s="35"/>
      <c r="C308" s="180" t="s">
        <v>485</v>
      </c>
      <c r="D308" s="180" t="s">
        <v>158</v>
      </c>
      <c r="E308" s="181" t="s">
        <v>1223</v>
      </c>
      <c r="F308" s="182" t="s">
        <v>1224</v>
      </c>
      <c r="G308" s="183" t="s">
        <v>417</v>
      </c>
      <c r="H308" s="184">
        <v>2</v>
      </c>
      <c r="I308" s="185"/>
      <c r="J308" s="186">
        <f>ROUND(I308*H308,2)</f>
        <v>0</v>
      </c>
      <c r="K308" s="182" t="s">
        <v>162</v>
      </c>
      <c r="L308" s="39"/>
      <c r="M308" s="187" t="s">
        <v>19</v>
      </c>
      <c r="N308" s="188" t="s">
        <v>47</v>
      </c>
      <c r="O308" s="64"/>
      <c r="P308" s="189">
        <f>O308*H308</f>
        <v>0</v>
      </c>
      <c r="Q308" s="189">
        <v>0.22394</v>
      </c>
      <c r="R308" s="189">
        <f>Q308*H308</f>
        <v>0.44788</v>
      </c>
      <c r="S308" s="189">
        <v>0</v>
      </c>
      <c r="T308" s="190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1" t="s">
        <v>163</v>
      </c>
      <c r="AT308" s="191" t="s">
        <v>158</v>
      </c>
      <c r="AU308" s="191" t="s">
        <v>85</v>
      </c>
      <c r="AY308" s="16" t="s">
        <v>156</v>
      </c>
      <c r="BE308" s="192">
        <f>IF(N308="základní",J308,0)</f>
        <v>0</v>
      </c>
      <c r="BF308" s="192">
        <f>IF(N308="snížená",J308,0)</f>
        <v>0</v>
      </c>
      <c r="BG308" s="192">
        <f>IF(N308="zákl. přenesená",J308,0)</f>
        <v>0</v>
      </c>
      <c r="BH308" s="192">
        <f>IF(N308="sníž. přenesená",J308,0)</f>
        <v>0</v>
      </c>
      <c r="BI308" s="192">
        <f>IF(N308="nulová",J308,0)</f>
        <v>0</v>
      </c>
      <c r="BJ308" s="16" t="s">
        <v>83</v>
      </c>
      <c r="BK308" s="192">
        <f>ROUND(I308*H308,2)</f>
        <v>0</v>
      </c>
      <c r="BL308" s="16" t="s">
        <v>163</v>
      </c>
      <c r="BM308" s="191" t="s">
        <v>1225</v>
      </c>
    </row>
    <row r="309" spans="1:65" s="2" customFormat="1" ht="11.25">
      <c r="A309" s="34"/>
      <c r="B309" s="35"/>
      <c r="C309" s="36"/>
      <c r="D309" s="193" t="s">
        <v>165</v>
      </c>
      <c r="E309" s="36"/>
      <c r="F309" s="194" t="s">
        <v>1226</v>
      </c>
      <c r="G309" s="36"/>
      <c r="H309" s="36"/>
      <c r="I309" s="195"/>
      <c r="J309" s="36"/>
      <c r="K309" s="36"/>
      <c r="L309" s="39"/>
      <c r="M309" s="196"/>
      <c r="N309" s="197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6" t="s">
        <v>165</v>
      </c>
      <c r="AU309" s="16" t="s">
        <v>85</v>
      </c>
    </row>
    <row r="310" spans="1:65" s="2" customFormat="1" ht="11.25">
      <c r="A310" s="34"/>
      <c r="B310" s="35"/>
      <c r="C310" s="36"/>
      <c r="D310" s="198" t="s">
        <v>167</v>
      </c>
      <c r="E310" s="36"/>
      <c r="F310" s="199" t="s">
        <v>1227</v>
      </c>
      <c r="G310" s="36"/>
      <c r="H310" s="36"/>
      <c r="I310" s="195"/>
      <c r="J310" s="36"/>
      <c r="K310" s="36"/>
      <c r="L310" s="39"/>
      <c r="M310" s="196"/>
      <c r="N310" s="197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6" t="s">
        <v>167</v>
      </c>
      <c r="AU310" s="16" t="s">
        <v>85</v>
      </c>
    </row>
    <row r="311" spans="1:65" s="13" customFormat="1" ht="11.25">
      <c r="B311" s="200"/>
      <c r="C311" s="201"/>
      <c r="D311" s="193" t="s">
        <v>169</v>
      </c>
      <c r="E311" s="202" t="s">
        <v>19</v>
      </c>
      <c r="F311" s="203" t="s">
        <v>1228</v>
      </c>
      <c r="G311" s="201"/>
      <c r="H311" s="204">
        <v>1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169</v>
      </c>
      <c r="AU311" s="210" t="s">
        <v>85</v>
      </c>
      <c r="AV311" s="13" t="s">
        <v>85</v>
      </c>
      <c r="AW311" s="13" t="s">
        <v>38</v>
      </c>
      <c r="AX311" s="13" t="s">
        <v>76</v>
      </c>
      <c r="AY311" s="210" t="s">
        <v>156</v>
      </c>
    </row>
    <row r="312" spans="1:65" s="13" customFormat="1" ht="11.25">
      <c r="B312" s="200"/>
      <c r="C312" s="201"/>
      <c r="D312" s="193" t="s">
        <v>169</v>
      </c>
      <c r="E312" s="202" t="s">
        <v>19</v>
      </c>
      <c r="F312" s="203" t="s">
        <v>1229</v>
      </c>
      <c r="G312" s="201"/>
      <c r="H312" s="204">
        <v>1</v>
      </c>
      <c r="I312" s="205"/>
      <c r="J312" s="201"/>
      <c r="K312" s="201"/>
      <c r="L312" s="206"/>
      <c r="M312" s="207"/>
      <c r="N312" s="208"/>
      <c r="O312" s="208"/>
      <c r="P312" s="208"/>
      <c r="Q312" s="208"/>
      <c r="R312" s="208"/>
      <c r="S312" s="208"/>
      <c r="T312" s="209"/>
      <c r="AT312" s="210" t="s">
        <v>169</v>
      </c>
      <c r="AU312" s="210" t="s">
        <v>85</v>
      </c>
      <c r="AV312" s="13" t="s">
        <v>85</v>
      </c>
      <c r="AW312" s="13" t="s">
        <v>38</v>
      </c>
      <c r="AX312" s="13" t="s">
        <v>76</v>
      </c>
      <c r="AY312" s="210" t="s">
        <v>156</v>
      </c>
    </row>
    <row r="313" spans="1:65" s="2" customFormat="1" ht="16.5" customHeight="1">
      <c r="A313" s="34"/>
      <c r="B313" s="35"/>
      <c r="C313" s="211" t="s">
        <v>491</v>
      </c>
      <c r="D313" s="211" t="s">
        <v>336</v>
      </c>
      <c r="E313" s="212" t="s">
        <v>1230</v>
      </c>
      <c r="F313" s="213" t="s">
        <v>1231</v>
      </c>
      <c r="G313" s="214" t="s">
        <v>417</v>
      </c>
      <c r="H313" s="215">
        <v>2</v>
      </c>
      <c r="I313" s="216"/>
      <c r="J313" s="217">
        <f>ROUND(I313*H313,2)</f>
        <v>0</v>
      </c>
      <c r="K313" s="213" t="s">
        <v>162</v>
      </c>
      <c r="L313" s="218"/>
      <c r="M313" s="219" t="s">
        <v>19</v>
      </c>
      <c r="N313" s="220" t="s">
        <v>47</v>
      </c>
      <c r="O313" s="64"/>
      <c r="P313" s="189">
        <f>O313*H313</f>
        <v>0</v>
      </c>
      <c r="Q313" s="189">
        <v>2.8000000000000001E-2</v>
      </c>
      <c r="R313" s="189">
        <f>Q313*H313</f>
        <v>5.6000000000000001E-2</v>
      </c>
      <c r="S313" s="189">
        <v>0</v>
      </c>
      <c r="T313" s="190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1" t="s">
        <v>214</v>
      </c>
      <c r="AT313" s="191" t="s">
        <v>336</v>
      </c>
      <c r="AU313" s="191" t="s">
        <v>85</v>
      </c>
      <c r="AY313" s="16" t="s">
        <v>156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6" t="s">
        <v>83</v>
      </c>
      <c r="BK313" s="192">
        <f>ROUND(I313*H313,2)</f>
        <v>0</v>
      </c>
      <c r="BL313" s="16" t="s">
        <v>163</v>
      </c>
      <c r="BM313" s="191" t="s">
        <v>1232</v>
      </c>
    </row>
    <row r="314" spans="1:65" s="2" customFormat="1" ht="11.25">
      <c r="A314" s="34"/>
      <c r="B314" s="35"/>
      <c r="C314" s="36"/>
      <c r="D314" s="193" t="s">
        <v>165</v>
      </c>
      <c r="E314" s="36"/>
      <c r="F314" s="194" t="s">
        <v>1231</v>
      </c>
      <c r="G314" s="36"/>
      <c r="H314" s="36"/>
      <c r="I314" s="195"/>
      <c r="J314" s="36"/>
      <c r="K314" s="36"/>
      <c r="L314" s="39"/>
      <c r="M314" s="196"/>
      <c r="N314" s="197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6" t="s">
        <v>165</v>
      </c>
      <c r="AU314" s="16" t="s">
        <v>85</v>
      </c>
    </row>
    <row r="315" spans="1:65" s="2" customFormat="1" ht="16.5" customHeight="1">
      <c r="A315" s="34"/>
      <c r="B315" s="35"/>
      <c r="C315" s="180" t="s">
        <v>498</v>
      </c>
      <c r="D315" s="180" t="s">
        <v>158</v>
      </c>
      <c r="E315" s="181" t="s">
        <v>451</v>
      </c>
      <c r="F315" s="182" t="s">
        <v>452</v>
      </c>
      <c r="G315" s="183" t="s">
        <v>195</v>
      </c>
      <c r="H315" s="184">
        <v>0.56699999999999995</v>
      </c>
      <c r="I315" s="185"/>
      <c r="J315" s="186">
        <f>ROUND(I315*H315,2)</f>
        <v>0</v>
      </c>
      <c r="K315" s="182" t="s">
        <v>162</v>
      </c>
      <c r="L315" s="39"/>
      <c r="M315" s="187" t="s">
        <v>19</v>
      </c>
      <c r="N315" s="188" t="s">
        <v>47</v>
      </c>
      <c r="O315" s="64"/>
      <c r="P315" s="189">
        <f>O315*H315</f>
        <v>0</v>
      </c>
      <c r="Q315" s="189">
        <v>2.4289999999999998</v>
      </c>
      <c r="R315" s="189">
        <f>Q315*H315</f>
        <v>1.3772429999999998</v>
      </c>
      <c r="S315" s="189">
        <v>0</v>
      </c>
      <c r="T315" s="190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1" t="s">
        <v>163</v>
      </c>
      <c r="AT315" s="191" t="s">
        <v>158</v>
      </c>
      <c r="AU315" s="191" t="s">
        <v>85</v>
      </c>
      <c r="AY315" s="16" t="s">
        <v>156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6" t="s">
        <v>83</v>
      </c>
      <c r="BK315" s="192">
        <f>ROUND(I315*H315,2)</f>
        <v>0</v>
      </c>
      <c r="BL315" s="16" t="s">
        <v>163</v>
      </c>
      <c r="BM315" s="191" t="s">
        <v>1233</v>
      </c>
    </row>
    <row r="316" spans="1:65" s="2" customFormat="1" ht="19.5">
      <c r="A316" s="34"/>
      <c r="B316" s="35"/>
      <c r="C316" s="36"/>
      <c r="D316" s="193" t="s">
        <v>165</v>
      </c>
      <c r="E316" s="36"/>
      <c r="F316" s="194" t="s">
        <v>454</v>
      </c>
      <c r="G316" s="36"/>
      <c r="H316" s="36"/>
      <c r="I316" s="195"/>
      <c r="J316" s="36"/>
      <c r="K316" s="36"/>
      <c r="L316" s="39"/>
      <c r="M316" s="196"/>
      <c r="N316" s="197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6" t="s">
        <v>165</v>
      </c>
      <c r="AU316" s="16" t="s">
        <v>85</v>
      </c>
    </row>
    <row r="317" spans="1:65" s="2" customFormat="1" ht="11.25">
      <c r="A317" s="34"/>
      <c r="B317" s="35"/>
      <c r="C317" s="36"/>
      <c r="D317" s="198" t="s">
        <v>167</v>
      </c>
      <c r="E317" s="36"/>
      <c r="F317" s="199" t="s">
        <v>455</v>
      </c>
      <c r="G317" s="36"/>
      <c r="H317" s="36"/>
      <c r="I317" s="195"/>
      <c r="J317" s="36"/>
      <c r="K317" s="36"/>
      <c r="L317" s="39"/>
      <c r="M317" s="196"/>
      <c r="N317" s="197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6" t="s">
        <v>167</v>
      </c>
      <c r="AU317" s="16" t="s">
        <v>85</v>
      </c>
    </row>
    <row r="318" spans="1:65" s="13" customFormat="1" ht="11.25">
      <c r="B318" s="200"/>
      <c r="C318" s="201"/>
      <c r="D318" s="193" t="s">
        <v>169</v>
      </c>
      <c r="E318" s="202" t="s">
        <v>19</v>
      </c>
      <c r="F318" s="203" t="s">
        <v>1234</v>
      </c>
      <c r="G318" s="201"/>
      <c r="H318" s="204">
        <v>0.56699999999999995</v>
      </c>
      <c r="I318" s="205"/>
      <c r="J318" s="201"/>
      <c r="K318" s="201"/>
      <c r="L318" s="206"/>
      <c r="M318" s="207"/>
      <c r="N318" s="208"/>
      <c r="O318" s="208"/>
      <c r="P318" s="208"/>
      <c r="Q318" s="208"/>
      <c r="R318" s="208"/>
      <c r="S318" s="208"/>
      <c r="T318" s="209"/>
      <c r="AT318" s="210" t="s">
        <v>169</v>
      </c>
      <c r="AU318" s="210" t="s">
        <v>85</v>
      </c>
      <c r="AV318" s="13" t="s">
        <v>85</v>
      </c>
      <c r="AW318" s="13" t="s">
        <v>38</v>
      </c>
      <c r="AX318" s="13" t="s">
        <v>83</v>
      </c>
      <c r="AY318" s="210" t="s">
        <v>156</v>
      </c>
    </row>
    <row r="319" spans="1:65" s="2" customFormat="1" ht="16.5" customHeight="1">
      <c r="A319" s="34"/>
      <c r="B319" s="35"/>
      <c r="C319" s="180" t="s">
        <v>502</v>
      </c>
      <c r="D319" s="180" t="s">
        <v>158</v>
      </c>
      <c r="E319" s="181" t="s">
        <v>458</v>
      </c>
      <c r="F319" s="182" t="s">
        <v>459</v>
      </c>
      <c r="G319" s="183" t="s">
        <v>195</v>
      </c>
      <c r="H319" s="184">
        <v>0.05</v>
      </c>
      <c r="I319" s="185"/>
      <c r="J319" s="186">
        <f>ROUND(I319*H319,2)</f>
        <v>0</v>
      </c>
      <c r="K319" s="182" t="s">
        <v>162</v>
      </c>
      <c r="L319" s="39"/>
      <c r="M319" s="187" t="s">
        <v>19</v>
      </c>
      <c r="N319" s="188" t="s">
        <v>47</v>
      </c>
      <c r="O319" s="64"/>
      <c r="P319" s="189">
        <f>O319*H319</f>
        <v>0</v>
      </c>
      <c r="Q319" s="189">
        <v>2.4289999999999998</v>
      </c>
      <c r="R319" s="189">
        <f>Q319*H319</f>
        <v>0.12145</v>
      </c>
      <c r="S319" s="189">
        <v>0</v>
      </c>
      <c r="T319" s="190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1" t="s">
        <v>163</v>
      </c>
      <c r="AT319" s="191" t="s">
        <v>158</v>
      </c>
      <c r="AU319" s="191" t="s">
        <v>85</v>
      </c>
      <c r="AY319" s="16" t="s">
        <v>156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6" t="s">
        <v>83</v>
      </c>
      <c r="BK319" s="192">
        <f>ROUND(I319*H319,2)</f>
        <v>0</v>
      </c>
      <c r="BL319" s="16" t="s">
        <v>163</v>
      </c>
      <c r="BM319" s="191" t="s">
        <v>1235</v>
      </c>
    </row>
    <row r="320" spans="1:65" s="2" customFormat="1" ht="11.25">
      <c r="A320" s="34"/>
      <c r="B320" s="35"/>
      <c r="C320" s="36"/>
      <c r="D320" s="193" t="s">
        <v>165</v>
      </c>
      <c r="E320" s="36"/>
      <c r="F320" s="194" t="s">
        <v>461</v>
      </c>
      <c r="G320" s="36"/>
      <c r="H320" s="36"/>
      <c r="I320" s="195"/>
      <c r="J320" s="36"/>
      <c r="K320" s="36"/>
      <c r="L320" s="39"/>
      <c r="M320" s="196"/>
      <c r="N320" s="197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6" t="s">
        <v>165</v>
      </c>
      <c r="AU320" s="16" t="s">
        <v>85</v>
      </c>
    </row>
    <row r="321" spans="1:65" s="2" customFormat="1" ht="11.25">
      <c r="A321" s="34"/>
      <c r="B321" s="35"/>
      <c r="C321" s="36"/>
      <c r="D321" s="198" t="s">
        <v>167</v>
      </c>
      <c r="E321" s="36"/>
      <c r="F321" s="199" t="s">
        <v>462</v>
      </c>
      <c r="G321" s="36"/>
      <c r="H321" s="36"/>
      <c r="I321" s="195"/>
      <c r="J321" s="36"/>
      <c r="K321" s="36"/>
      <c r="L321" s="39"/>
      <c r="M321" s="196"/>
      <c r="N321" s="197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6" t="s">
        <v>167</v>
      </c>
      <c r="AU321" s="16" t="s">
        <v>85</v>
      </c>
    </row>
    <row r="322" spans="1:65" s="13" customFormat="1" ht="11.25">
      <c r="B322" s="200"/>
      <c r="C322" s="201"/>
      <c r="D322" s="193" t="s">
        <v>169</v>
      </c>
      <c r="E322" s="202" t="s">
        <v>19</v>
      </c>
      <c r="F322" s="203" t="s">
        <v>1236</v>
      </c>
      <c r="G322" s="201"/>
      <c r="H322" s="204">
        <v>0.05</v>
      </c>
      <c r="I322" s="205"/>
      <c r="J322" s="201"/>
      <c r="K322" s="201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169</v>
      </c>
      <c r="AU322" s="210" t="s">
        <v>85</v>
      </c>
      <c r="AV322" s="13" t="s">
        <v>85</v>
      </c>
      <c r="AW322" s="13" t="s">
        <v>38</v>
      </c>
      <c r="AX322" s="13" t="s">
        <v>83</v>
      </c>
      <c r="AY322" s="210" t="s">
        <v>156</v>
      </c>
    </row>
    <row r="323" spans="1:65" s="2" customFormat="1" ht="16.5" customHeight="1">
      <c r="A323" s="34"/>
      <c r="B323" s="35"/>
      <c r="C323" s="180" t="s">
        <v>509</v>
      </c>
      <c r="D323" s="180" t="s">
        <v>158</v>
      </c>
      <c r="E323" s="181" t="s">
        <v>465</v>
      </c>
      <c r="F323" s="182" t="s">
        <v>466</v>
      </c>
      <c r="G323" s="183" t="s">
        <v>161</v>
      </c>
      <c r="H323" s="184">
        <v>1.335</v>
      </c>
      <c r="I323" s="185"/>
      <c r="J323" s="186">
        <f>ROUND(I323*H323,2)</f>
        <v>0</v>
      </c>
      <c r="K323" s="182" t="s">
        <v>162</v>
      </c>
      <c r="L323" s="39"/>
      <c r="M323" s="187" t="s">
        <v>19</v>
      </c>
      <c r="N323" s="188" t="s">
        <v>47</v>
      </c>
      <c r="O323" s="64"/>
      <c r="P323" s="189">
        <f>O323*H323</f>
        <v>0</v>
      </c>
      <c r="Q323" s="189">
        <v>6.3200000000000001E-3</v>
      </c>
      <c r="R323" s="189">
        <f>Q323*H323</f>
        <v>8.4372000000000006E-3</v>
      </c>
      <c r="S323" s="189">
        <v>0</v>
      </c>
      <c r="T323" s="190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1" t="s">
        <v>163</v>
      </c>
      <c r="AT323" s="191" t="s">
        <v>158</v>
      </c>
      <c r="AU323" s="191" t="s">
        <v>85</v>
      </c>
      <c r="AY323" s="16" t="s">
        <v>156</v>
      </c>
      <c r="BE323" s="192">
        <f>IF(N323="základní",J323,0)</f>
        <v>0</v>
      </c>
      <c r="BF323" s="192">
        <f>IF(N323="snížená",J323,0)</f>
        <v>0</v>
      </c>
      <c r="BG323" s="192">
        <f>IF(N323="zákl. přenesená",J323,0)</f>
        <v>0</v>
      </c>
      <c r="BH323" s="192">
        <f>IF(N323="sníž. přenesená",J323,0)</f>
        <v>0</v>
      </c>
      <c r="BI323" s="192">
        <f>IF(N323="nulová",J323,0)</f>
        <v>0</v>
      </c>
      <c r="BJ323" s="16" t="s">
        <v>83</v>
      </c>
      <c r="BK323" s="192">
        <f>ROUND(I323*H323,2)</f>
        <v>0</v>
      </c>
      <c r="BL323" s="16" t="s">
        <v>163</v>
      </c>
      <c r="BM323" s="191" t="s">
        <v>1237</v>
      </c>
    </row>
    <row r="324" spans="1:65" s="2" customFormat="1" ht="11.25">
      <c r="A324" s="34"/>
      <c r="B324" s="35"/>
      <c r="C324" s="36"/>
      <c r="D324" s="193" t="s">
        <v>165</v>
      </c>
      <c r="E324" s="36"/>
      <c r="F324" s="194" t="s">
        <v>468</v>
      </c>
      <c r="G324" s="36"/>
      <c r="H324" s="36"/>
      <c r="I324" s="195"/>
      <c r="J324" s="36"/>
      <c r="K324" s="36"/>
      <c r="L324" s="39"/>
      <c r="M324" s="196"/>
      <c r="N324" s="197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6" t="s">
        <v>165</v>
      </c>
      <c r="AU324" s="16" t="s">
        <v>85</v>
      </c>
    </row>
    <row r="325" spans="1:65" s="2" customFormat="1" ht="11.25">
      <c r="A325" s="34"/>
      <c r="B325" s="35"/>
      <c r="C325" s="36"/>
      <c r="D325" s="198" t="s">
        <v>167</v>
      </c>
      <c r="E325" s="36"/>
      <c r="F325" s="199" t="s">
        <v>469</v>
      </c>
      <c r="G325" s="36"/>
      <c r="H325" s="36"/>
      <c r="I325" s="195"/>
      <c r="J325" s="36"/>
      <c r="K325" s="36"/>
      <c r="L325" s="39"/>
      <c r="M325" s="196"/>
      <c r="N325" s="197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6" t="s">
        <v>167</v>
      </c>
      <c r="AU325" s="16" t="s">
        <v>85</v>
      </c>
    </row>
    <row r="326" spans="1:65" s="13" customFormat="1" ht="11.25">
      <c r="B326" s="200"/>
      <c r="C326" s="201"/>
      <c r="D326" s="193" t="s">
        <v>169</v>
      </c>
      <c r="E326" s="202" t="s">
        <v>19</v>
      </c>
      <c r="F326" s="203" t="s">
        <v>1238</v>
      </c>
      <c r="G326" s="201"/>
      <c r="H326" s="204">
        <v>1.335</v>
      </c>
      <c r="I326" s="205"/>
      <c r="J326" s="201"/>
      <c r="K326" s="201"/>
      <c r="L326" s="206"/>
      <c r="M326" s="207"/>
      <c r="N326" s="208"/>
      <c r="O326" s="208"/>
      <c r="P326" s="208"/>
      <c r="Q326" s="208"/>
      <c r="R326" s="208"/>
      <c r="S326" s="208"/>
      <c r="T326" s="209"/>
      <c r="AT326" s="210" t="s">
        <v>169</v>
      </c>
      <c r="AU326" s="210" t="s">
        <v>85</v>
      </c>
      <c r="AV326" s="13" t="s">
        <v>85</v>
      </c>
      <c r="AW326" s="13" t="s">
        <v>38</v>
      </c>
      <c r="AX326" s="13" t="s">
        <v>83</v>
      </c>
      <c r="AY326" s="210" t="s">
        <v>156</v>
      </c>
    </row>
    <row r="327" spans="1:65" s="2" customFormat="1" ht="16.5" customHeight="1">
      <c r="A327" s="34"/>
      <c r="B327" s="35"/>
      <c r="C327" s="180" t="s">
        <v>513</v>
      </c>
      <c r="D327" s="180" t="s">
        <v>158</v>
      </c>
      <c r="E327" s="181" t="s">
        <v>472</v>
      </c>
      <c r="F327" s="182" t="s">
        <v>473</v>
      </c>
      <c r="G327" s="183" t="s">
        <v>161</v>
      </c>
      <c r="H327" s="184">
        <v>0.7</v>
      </c>
      <c r="I327" s="185"/>
      <c r="J327" s="186">
        <f>ROUND(I327*H327,2)</f>
        <v>0</v>
      </c>
      <c r="K327" s="182" t="s">
        <v>162</v>
      </c>
      <c r="L327" s="39"/>
      <c r="M327" s="187" t="s">
        <v>19</v>
      </c>
      <c r="N327" s="188" t="s">
        <v>47</v>
      </c>
      <c r="O327" s="64"/>
      <c r="P327" s="189">
        <f>O327*H327</f>
        <v>0</v>
      </c>
      <c r="Q327" s="189">
        <v>6.3899999999999998E-3</v>
      </c>
      <c r="R327" s="189">
        <f>Q327*H327</f>
        <v>4.4729999999999995E-3</v>
      </c>
      <c r="S327" s="189">
        <v>0</v>
      </c>
      <c r="T327" s="190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1" t="s">
        <v>163</v>
      </c>
      <c r="AT327" s="191" t="s">
        <v>158</v>
      </c>
      <c r="AU327" s="191" t="s">
        <v>85</v>
      </c>
      <c r="AY327" s="16" t="s">
        <v>156</v>
      </c>
      <c r="BE327" s="192">
        <f>IF(N327="základní",J327,0)</f>
        <v>0</v>
      </c>
      <c r="BF327" s="192">
        <f>IF(N327="snížená",J327,0)</f>
        <v>0</v>
      </c>
      <c r="BG327" s="192">
        <f>IF(N327="zákl. přenesená",J327,0)</f>
        <v>0</v>
      </c>
      <c r="BH327" s="192">
        <f>IF(N327="sníž. přenesená",J327,0)</f>
        <v>0</v>
      </c>
      <c r="BI327" s="192">
        <f>IF(N327="nulová",J327,0)</f>
        <v>0</v>
      </c>
      <c r="BJ327" s="16" t="s">
        <v>83</v>
      </c>
      <c r="BK327" s="192">
        <f>ROUND(I327*H327,2)</f>
        <v>0</v>
      </c>
      <c r="BL327" s="16" t="s">
        <v>163</v>
      </c>
      <c r="BM327" s="191" t="s">
        <v>1239</v>
      </c>
    </row>
    <row r="328" spans="1:65" s="2" customFormat="1" ht="11.25">
      <c r="A328" s="34"/>
      <c r="B328" s="35"/>
      <c r="C328" s="36"/>
      <c r="D328" s="193" t="s">
        <v>165</v>
      </c>
      <c r="E328" s="36"/>
      <c r="F328" s="194" t="s">
        <v>475</v>
      </c>
      <c r="G328" s="36"/>
      <c r="H328" s="36"/>
      <c r="I328" s="195"/>
      <c r="J328" s="36"/>
      <c r="K328" s="36"/>
      <c r="L328" s="39"/>
      <c r="M328" s="196"/>
      <c r="N328" s="197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6" t="s">
        <v>165</v>
      </c>
      <c r="AU328" s="16" t="s">
        <v>85</v>
      </c>
    </row>
    <row r="329" spans="1:65" s="2" customFormat="1" ht="11.25">
      <c r="A329" s="34"/>
      <c r="B329" s="35"/>
      <c r="C329" s="36"/>
      <c r="D329" s="198" t="s">
        <v>167</v>
      </c>
      <c r="E329" s="36"/>
      <c r="F329" s="199" t="s">
        <v>476</v>
      </c>
      <c r="G329" s="36"/>
      <c r="H329" s="36"/>
      <c r="I329" s="195"/>
      <c r="J329" s="36"/>
      <c r="K329" s="36"/>
      <c r="L329" s="39"/>
      <c r="M329" s="196"/>
      <c r="N329" s="197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6" t="s">
        <v>167</v>
      </c>
      <c r="AU329" s="16" t="s">
        <v>85</v>
      </c>
    </row>
    <row r="330" spans="1:65" s="13" customFormat="1" ht="11.25">
      <c r="B330" s="200"/>
      <c r="C330" s="201"/>
      <c r="D330" s="193" t="s">
        <v>169</v>
      </c>
      <c r="E330" s="202" t="s">
        <v>19</v>
      </c>
      <c r="F330" s="203" t="s">
        <v>1240</v>
      </c>
      <c r="G330" s="201"/>
      <c r="H330" s="204">
        <v>0.7</v>
      </c>
      <c r="I330" s="205"/>
      <c r="J330" s="201"/>
      <c r="K330" s="201"/>
      <c r="L330" s="206"/>
      <c r="M330" s="207"/>
      <c r="N330" s="208"/>
      <c r="O330" s="208"/>
      <c r="P330" s="208"/>
      <c r="Q330" s="208"/>
      <c r="R330" s="208"/>
      <c r="S330" s="208"/>
      <c r="T330" s="209"/>
      <c r="AT330" s="210" t="s">
        <v>169</v>
      </c>
      <c r="AU330" s="210" t="s">
        <v>85</v>
      </c>
      <c r="AV330" s="13" t="s">
        <v>85</v>
      </c>
      <c r="AW330" s="13" t="s">
        <v>38</v>
      </c>
      <c r="AX330" s="13" t="s">
        <v>83</v>
      </c>
      <c r="AY330" s="210" t="s">
        <v>156</v>
      </c>
    </row>
    <row r="331" spans="1:65" s="12" customFormat="1" ht="22.9" customHeight="1">
      <c r="B331" s="164"/>
      <c r="C331" s="165"/>
      <c r="D331" s="166" t="s">
        <v>75</v>
      </c>
      <c r="E331" s="178" t="s">
        <v>192</v>
      </c>
      <c r="F331" s="178" t="s">
        <v>478</v>
      </c>
      <c r="G331" s="165"/>
      <c r="H331" s="165"/>
      <c r="I331" s="168"/>
      <c r="J331" s="179">
        <f>BK331</f>
        <v>0</v>
      </c>
      <c r="K331" s="165"/>
      <c r="L331" s="170"/>
      <c r="M331" s="171"/>
      <c r="N331" s="172"/>
      <c r="O331" s="172"/>
      <c r="P331" s="173">
        <f>SUM(P332:P354)</f>
        <v>0</v>
      </c>
      <c r="Q331" s="172"/>
      <c r="R331" s="173">
        <f>SUM(R332:R354)</f>
        <v>49.035890000000002</v>
      </c>
      <c r="S331" s="172"/>
      <c r="T331" s="174">
        <f>SUM(T332:T354)</f>
        <v>0</v>
      </c>
      <c r="AR331" s="175" t="s">
        <v>83</v>
      </c>
      <c r="AT331" s="176" t="s">
        <v>75</v>
      </c>
      <c r="AU331" s="176" t="s">
        <v>83</v>
      </c>
      <c r="AY331" s="175" t="s">
        <v>156</v>
      </c>
      <c r="BK331" s="177">
        <f>SUM(BK332:BK354)</f>
        <v>0</v>
      </c>
    </row>
    <row r="332" spans="1:65" s="2" customFormat="1" ht="16.5" customHeight="1">
      <c r="A332" s="34"/>
      <c r="B332" s="35"/>
      <c r="C332" s="180" t="s">
        <v>520</v>
      </c>
      <c r="D332" s="180" t="s">
        <v>158</v>
      </c>
      <c r="E332" s="181" t="s">
        <v>1241</v>
      </c>
      <c r="F332" s="182" t="s">
        <v>1242</v>
      </c>
      <c r="G332" s="183" t="s">
        <v>161</v>
      </c>
      <c r="H332" s="184">
        <v>47</v>
      </c>
      <c r="I332" s="185"/>
      <c r="J332" s="186">
        <f>ROUND(I332*H332,2)</f>
        <v>0</v>
      </c>
      <c r="K332" s="182" t="s">
        <v>162</v>
      </c>
      <c r="L332" s="39"/>
      <c r="M332" s="187" t="s">
        <v>19</v>
      </c>
      <c r="N332" s="188" t="s">
        <v>47</v>
      </c>
      <c r="O332" s="64"/>
      <c r="P332" s="189">
        <f>O332*H332</f>
        <v>0</v>
      </c>
      <c r="Q332" s="189">
        <v>0.34499999999999997</v>
      </c>
      <c r="R332" s="189">
        <f>Q332*H332</f>
        <v>16.215</v>
      </c>
      <c r="S332" s="189">
        <v>0</v>
      </c>
      <c r="T332" s="190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1" t="s">
        <v>163</v>
      </c>
      <c r="AT332" s="191" t="s">
        <v>158</v>
      </c>
      <c r="AU332" s="191" t="s">
        <v>85</v>
      </c>
      <c r="AY332" s="16" t="s">
        <v>156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6" t="s">
        <v>83</v>
      </c>
      <c r="BK332" s="192">
        <f>ROUND(I332*H332,2)</f>
        <v>0</v>
      </c>
      <c r="BL332" s="16" t="s">
        <v>163</v>
      </c>
      <c r="BM332" s="191" t="s">
        <v>1243</v>
      </c>
    </row>
    <row r="333" spans="1:65" s="2" customFormat="1" ht="11.25">
      <c r="A333" s="34"/>
      <c r="B333" s="35"/>
      <c r="C333" s="36"/>
      <c r="D333" s="193" t="s">
        <v>165</v>
      </c>
      <c r="E333" s="36"/>
      <c r="F333" s="194" t="s">
        <v>1244</v>
      </c>
      <c r="G333" s="36"/>
      <c r="H333" s="36"/>
      <c r="I333" s="195"/>
      <c r="J333" s="36"/>
      <c r="K333" s="36"/>
      <c r="L333" s="39"/>
      <c r="M333" s="196"/>
      <c r="N333" s="197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6" t="s">
        <v>165</v>
      </c>
      <c r="AU333" s="16" t="s">
        <v>85</v>
      </c>
    </row>
    <row r="334" spans="1:65" s="2" customFormat="1" ht="11.25">
      <c r="A334" s="34"/>
      <c r="B334" s="35"/>
      <c r="C334" s="36"/>
      <c r="D334" s="198" t="s">
        <v>167</v>
      </c>
      <c r="E334" s="36"/>
      <c r="F334" s="199" t="s">
        <v>1245</v>
      </c>
      <c r="G334" s="36"/>
      <c r="H334" s="36"/>
      <c r="I334" s="195"/>
      <c r="J334" s="36"/>
      <c r="K334" s="36"/>
      <c r="L334" s="39"/>
      <c r="M334" s="196"/>
      <c r="N334" s="197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6" t="s">
        <v>167</v>
      </c>
      <c r="AU334" s="16" t="s">
        <v>85</v>
      </c>
    </row>
    <row r="335" spans="1:65" s="13" customFormat="1" ht="11.25">
      <c r="B335" s="200"/>
      <c r="C335" s="201"/>
      <c r="D335" s="193" t="s">
        <v>169</v>
      </c>
      <c r="E335" s="202" t="s">
        <v>19</v>
      </c>
      <c r="F335" s="203" t="s">
        <v>1246</v>
      </c>
      <c r="G335" s="201"/>
      <c r="H335" s="204">
        <v>13</v>
      </c>
      <c r="I335" s="205"/>
      <c r="J335" s="201"/>
      <c r="K335" s="201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169</v>
      </c>
      <c r="AU335" s="210" t="s">
        <v>85</v>
      </c>
      <c r="AV335" s="13" t="s">
        <v>85</v>
      </c>
      <c r="AW335" s="13" t="s">
        <v>38</v>
      </c>
      <c r="AX335" s="13" t="s">
        <v>76</v>
      </c>
      <c r="AY335" s="210" t="s">
        <v>156</v>
      </c>
    </row>
    <row r="336" spans="1:65" s="13" customFormat="1" ht="11.25">
      <c r="B336" s="200"/>
      <c r="C336" s="201"/>
      <c r="D336" s="193" t="s">
        <v>169</v>
      </c>
      <c r="E336" s="202" t="s">
        <v>19</v>
      </c>
      <c r="F336" s="203" t="s">
        <v>1247</v>
      </c>
      <c r="G336" s="201"/>
      <c r="H336" s="204">
        <v>34</v>
      </c>
      <c r="I336" s="205"/>
      <c r="J336" s="201"/>
      <c r="K336" s="201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169</v>
      </c>
      <c r="AU336" s="210" t="s">
        <v>85</v>
      </c>
      <c r="AV336" s="13" t="s">
        <v>85</v>
      </c>
      <c r="AW336" s="13" t="s">
        <v>38</v>
      </c>
      <c r="AX336" s="13" t="s">
        <v>76</v>
      </c>
      <c r="AY336" s="210" t="s">
        <v>156</v>
      </c>
    </row>
    <row r="337" spans="1:65" s="2" customFormat="1" ht="16.5" customHeight="1">
      <c r="A337" s="34"/>
      <c r="B337" s="35"/>
      <c r="C337" s="180" t="s">
        <v>524</v>
      </c>
      <c r="D337" s="180" t="s">
        <v>158</v>
      </c>
      <c r="E337" s="181" t="s">
        <v>1248</v>
      </c>
      <c r="F337" s="182" t="s">
        <v>1249</v>
      </c>
      <c r="G337" s="183" t="s">
        <v>161</v>
      </c>
      <c r="H337" s="184">
        <v>47</v>
      </c>
      <c r="I337" s="185"/>
      <c r="J337" s="186">
        <f>ROUND(I337*H337,2)</f>
        <v>0</v>
      </c>
      <c r="K337" s="182" t="s">
        <v>162</v>
      </c>
      <c r="L337" s="39"/>
      <c r="M337" s="187" t="s">
        <v>19</v>
      </c>
      <c r="N337" s="188" t="s">
        <v>47</v>
      </c>
      <c r="O337" s="64"/>
      <c r="P337" s="189">
        <f>O337*H337</f>
        <v>0</v>
      </c>
      <c r="Q337" s="189">
        <v>0.46</v>
      </c>
      <c r="R337" s="189">
        <f>Q337*H337</f>
        <v>21.62</v>
      </c>
      <c r="S337" s="189">
        <v>0</v>
      </c>
      <c r="T337" s="190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1" t="s">
        <v>163</v>
      </c>
      <c r="AT337" s="191" t="s">
        <v>158</v>
      </c>
      <c r="AU337" s="191" t="s">
        <v>85</v>
      </c>
      <c r="AY337" s="16" t="s">
        <v>156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6" t="s">
        <v>83</v>
      </c>
      <c r="BK337" s="192">
        <f>ROUND(I337*H337,2)</f>
        <v>0</v>
      </c>
      <c r="BL337" s="16" t="s">
        <v>163</v>
      </c>
      <c r="BM337" s="191" t="s">
        <v>1250</v>
      </c>
    </row>
    <row r="338" spans="1:65" s="2" customFormat="1" ht="11.25">
      <c r="A338" s="34"/>
      <c r="B338" s="35"/>
      <c r="C338" s="36"/>
      <c r="D338" s="193" t="s">
        <v>165</v>
      </c>
      <c r="E338" s="36"/>
      <c r="F338" s="194" t="s">
        <v>1251</v>
      </c>
      <c r="G338" s="36"/>
      <c r="H338" s="36"/>
      <c r="I338" s="195"/>
      <c r="J338" s="36"/>
      <c r="K338" s="36"/>
      <c r="L338" s="39"/>
      <c r="M338" s="196"/>
      <c r="N338" s="197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6" t="s">
        <v>165</v>
      </c>
      <c r="AU338" s="16" t="s">
        <v>85</v>
      </c>
    </row>
    <row r="339" spans="1:65" s="2" customFormat="1" ht="11.25">
      <c r="A339" s="34"/>
      <c r="B339" s="35"/>
      <c r="C339" s="36"/>
      <c r="D339" s="198" t="s">
        <v>167</v>
      </c>
      <c r="E339" s="36"/>
      <c r="F339" s="199" t="s">
        <v>1252</v>
      </c>
      <c r="G339" s="36"/>
      <c r="H339" s="36"/>
      <c r="I339" s="195"/>
      <c r="J339" s="36"/>
      <c r="K339" s="36"/>
      <c r="L339" s="39"/>
      <c r="M339" s="196"/>
      <c r="N339" s="197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6" t="s">
        <v>167</v>
      </c>
      <c r="AU339" s="16" t="s">
        <v>85</v>
      </c>
    </row>
    <row r="340" spans="1:65" s="2" customFormat="1" ht="16.5" customHeight="1">
      <c r="A340" s="34"/>
      <c r="B340" s="35"/>
      <c r="C340" s="180" t="s">
        <v>531</v>
      </c>
      <c r="D340" s="180" t="s">
        <v>158</v>
      </c>
      <c r="E340" s="181" t="s">
        <v>1253</v>
      </c>
      <c r="F340" s="182" t="s">
        <v>1254</v>
      </c>
      <c r="G340" s="183" t="s">
        <v>161</v>
      </c>
      <c r="H340" s="184">
        <v>47</v>
      </c>
      <c r="I340" s="185"/>
      <c r="J340" s="186">
        <f>ROUND(I340*H340,2)</f>
        <v>0</v>
      </c>
      <c r="K340" s="182" t="s">
        <v>162</v>
      </c>
      <c r="L340" s="39"/>
      <c r="M340" s="187" t="s">
        <v>19</v>
      </c>
      <c r="N340" s="188" t="s">
        <v>47</v>
      </c>
      <c r="O340" s="64"/>
      <c r="P340" s="189">
        <f>O340*H340</f>
        <v>0</v>
      </c>
      <c r="Q340" s="189">
        <v>0.13188</v>
      </c>
      <c r="R340" s="189">
        <f>Q340*H340</f>
        <v>6.1983600000000001</v>
      </c>
      <c r="S340" s="189">
        <v>0</v>
      </c>
      <c r="T340" s="190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1" t="s">
        <v>163</v>
      </c>
      <c r="AT340" s="191" t="s">
        <v>158</v>
      </c>
      <c r="AU340" s="191" t="s">
        <v>85</v>
      </c>
      <c r="AY340" s="16" t="s">
        <v>156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6" t="s">
        <v>83</v>
      </c>
      <c r="BK340" s="192">
        <f>ROUND(I340*H340,2)</f>
        <v>0</v>
      </c>
      <c r="BL340" s="16" t="s">
        <v>163</v>
      </c>
      <c r="BM340" s="191" t="s">
        <v>1255</v>
      </c>
    </row>
    <row r="341" spans="1:65" s="2" customFormat="1" ht="19.5">
      <c r="A341" s="34"/>
      <c r="B341" s="35"/>
      <c r="C341" s="36"/>
      <c r="D341" s="193" t="s">
        <v>165</v>
      </c>
      <c r="E341" s="36"/>
      <c r="F341" s="194" t="s">
        <v>1256</v>
      </c>
      <c r="G341" s="36"/>
      <c r="H341" s="36"/>
      <c r="I341" s="195"/>
      <c r="J341" s="36"/>
      <c r="K341" s="36"/>
      <c r="L341" s="39"/>
      <c r="M341" s="196"/>
      <c r="N341" s="197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6" t="s">
        <v>165</v>
      </c>
      <c r="AU341" s="16" t="s">
        <v>85</v>
      </c>
    </row>
    <row r="342" spans="1:65" s="2" customFormat="1" ht="11.25">
      <c r="A342" s="34"/>
      <c r="B342" s="35"/>
      <c r="C342" s="36"/>
      <c r="D342" s="198" t="s">
        <v>167</v>
      </c>
      <c r="E342" s="36"/>
      <c r="F342" s="199" t="s">
        <v>1257</v>
      </c>
      <c r="G342" s="36"/>
      <c r="H342" s="36"/>
      <c r="I342" s="195"/>
      <c r="J342" s="36"/>
      <c r="K342" s="36"/>
      <c r="L342" s="39"/>
      <c r="M342" s="196"/>
      <c r="N342" s="197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6" t="s">
        <v>167</v>
      </c>
      <c r="AU342" s="16" t="s">
        <v>85</v>
      </c>
    </row>
    <row r="343" spans="1:65" s="2" customFormat="1" ht="16.5" customHeight="1">
      <c r="A343" s="34"/>
      <c r="B343" s="35"/>
      <c r="C343" s="180" t="s">
        <v>536</v>
      </c>
      <c r="D343" s="180" t="s">
        <v>158</v>
      </c>
      <c r="E343" s="181" t="s">
        <v>1258</v>
      </c>
      <c r="F343" s="182" t="s">
        <v>1259</v>
      </c>
      <c r="G343" s="183" t="s">
        <v>161</v>
      </c>
      <c r="H343" s="184">
        <v>94</v>
      </c>
      <c r="I343" s="185"/>
      <c r="J343" s="186">
        <f>ROUND(I343*H343,2)</f>
        <v>0</v>
      </c>
      <c r="K343" s="182" t="s">
        <v>162</v>
      </c>
      <c r="L343" s="39"/>
      <c r="M343" s="187" t="s">
        <v>19</v>
      </c>
      <c r="N343" s="188" t="s">
        <v>47</v>
      </c>
      <c r="O343" s="64"/>
      <c r="P343" s="189">
        <f>O343*H343</f>
        <v>0</v>
      </c>
      <c r="Q343" s="189">
        <v>7.1000000000000002E-4</v>
      </c>
      <c r="R343" s="189">
        <f>Q343*H343</f>
        <v>6.6740000000000008E-2</v>
      </c>
      <c r="S343" s="189">
        <v>0</v>
      </c>
      <c r="T343" s="190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1" t="s">
        <v>163</v>
      </c>
      <c r="AT343" s="191" t="s">
        <v>158</v>
      </c>
      <c r="AU343" s="191" t="s">
        <v>85</v>
      </c>
      <c r="AY343" s="16" t="s">
        <v>156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6" t="s">
        <v>83</v>
      </c>
      <c r="BK343" s="192">
        <f>ROUND(I343*H343,2)</f>
        <v>0</v>
      </c>
      <c r="BL343" s="16" t="s">
        <v>163</v>
      </c>
      <c r="BM343" s="191" t="s">
        <v>1260</v>
      </c>
    </row>
    <row r="344" spans="1:65" s="2" customFormat="1" ht="11.25">
      <c r="A344" s="34"/>
      <c r="B344" s="35"/>
      <c r="C344" s="36"/>
      <c r="D344" s="193" t="s">
        <v>165</v>
      </c>
      <c r="E344" s="36"/>
      <c r="F344" s="194" t="s">
        <v>1261</v>
      </c>
      <c r="G344" s="36"/>
      <c r="H344" s="36"/>
      <c r="I344" s="195"/>
      <c r="J344" s="36"/>
      <c r="K344" s="36"/>
      <c r="L344" s="39"/>
      <c r="M344" s="196"/>
      <c r="N344" s="197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6" t="s">
        <v>165</v>
      </c>
      <c r="AU344" s="16" t="s">
        <v>85</v>
      </c>
    </row>
    <row r="345" spans="1:65" s="2" customFormat="1" ht="11.25">
      <c r="A345" s="34"/>
      <c r="B345" s="35"/>
      <c r="C345" s="36"/>
      <c r="D345" s="198" t="s">
        <v>167</v>
      </c>
      <c r="E345" s="36"/>
      <c r="F345" s="199" t="s">
        <v>1262</v>
      </c>
      <c r="G345" s="36"/>
      <c r="H345" s="36"/>
      <c r="I345" s="195"/>
      <c r="J345" s="36"/>
      <c r="K345" s="36"/>
      <c r="L345" s="39"/>
      <c r="M345" s="196"/>
      <c r="N345" s="197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6" t="s">
        <v>167</v>
      </c>
      <c r="AU345" s="16" t="s">
        <v>85</v>
      </c>
    </row>
    <row r="346" spans="1:65" s="13" customFormat="1" ht="11.25">
      <c r="B346" s="200"/>
      <c r="C346" s="201"/>
      <c r="D346" s="193" t="s">
        <v>169</v>
      </c>
      <c r="E346" s="202" t="s">
        <v>19</v>
      </c>
      <c r="F346" s="203" t="s">
        <v>1263</v>
      </c>
      <c r="G346" s="201"/>
      <c r="H346" s="204">
        <v>94</v>
      </c>
      <c r="I346" s="205"/>
      <c r="J346" s="201"/>
      <c r="K346" s="201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169</v>
      </c>
      <c r="AU346" s="210" t="s">
        <v>85</v>
      </c>
      <c r="AV346" s="13" t="s">
        <v>85</v>
      </c>
      <c r="AW346" s="13" t="s">
        <v>38</v>
      </c>
      <c r="AX346" s="13" t="s">
        <v>83</v>
      </c>
      <c r="AY346" s="210" t="s">
        <v>156</v>
      </c>
    </row>
    <row r="347" spans="1:65" s="2" customFormat="1" ht="21.75" customHeight="1">
      <c r="A347" s="34"/>
      <c r="B347" s="35"/>
      <c r="C347" s="180" t="s">
        <v>544</v>
      </c>
      <c r="D347" s="180" t="s">
        <v>158</v>
      </c>
      <c r="E347" s="181" t="s">
        <v>1264</v>
      </c>
      <c r="F347" s="182" t="s">
        <v>1265</v>
      </c>
      <c r="G347" s="183" t="s">
        <v>161</v>
      </c>
      <c r="H347" s="184">
        <v>47</v>
      </c>
      <c r="I347" s="185"/>
      <c r="J347" s="186">
        <f>ROUND(I347*H347,2)</f>
        <v>0</v>
      </c>
      <c r="K347" s="182" t="s">
        <v>162</v>
      </c>
      <c r="L347" s="39"/>
      <c r="M347" s="187" t="s">
        <v>19</v>
      </c>
      <c r="N347" s="188" t="s">
        <v>47</v>
      </c>
      <c r="O347" s="64"/>
      <c r="P347" s="189">
        <f>O347*H347</f>
        <v>0</v>
      </c>
      <c r="Q347" s="189">
        <v>0.10373</v>
      </c>
      <c r="R347" s="189">
        <f>Q347*H347</f>
        <v>4.8753099999999998</v>
      </c>
      <c r="S347" s="189">
        <v>0</v>
      </c>
      <c r="T347" s="190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1" t="s">
        <v>163</v>
      </c>
      <c r="AT347" s="191" t="s">
        <v>158</v>
      </c>
      <c r="AU347" s="191" t="s">
        <v>85</v>
      </c>
      <c r="AY347" s="16" t="s">
        <v>156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6" t="s">
        <v>83</v>
      </c>
      <c r="BK347" s="192">
        <f>ROUND(I347*H347,2)</f>
        <v>0</v>
      </c>
      <c r="BL347" s="16" t="s">
        <v>163</v>
      </c>
      <c r="BM347" s="191" t="s">
        <v>1266</v>
      </c>
    </row>
    <row r="348" spans="1:65" s="2" customFormat="1" ht="19.5">
      <c r="A348" s="34"/>
      <c r="B348" s="35"/>
      <c r="C348" s="36"/>
      <c r="D348" s="193" t="s">
        <v>165</v>
      </c>
      <c r="E348" s="36"/>
      <c r="F348" s="194" t="s">
        <v>1267</v>
      </c>
      <c r="G348" s="36"/>
      <c r="H348" s="36"/>
      <c r="I348" s="195"/>
      <c r="J348" s="36"/>
      <c r="K348" s="36"/>
      <c r="L348" s="39"/>
      <c r="M348" s="196"/>
      <c r="N348" s="197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6" t="s">
        <v>165</v>
      </c>
      <c r="AU348" s="16" t="s">
        <v>85</v>
      </c>
    </row>
    <row r="349" spans="1:65" s="2" customFormat="1" ht="11.25">
      <c r="A349" s="34"/>
      <c r="B349" s="35"/>
      <c r="C349" s="36"/>
      <c r="D349" s="198" t="s">
        <v>167</v>
      </c>
      <c r="E349" s="36"/>
      <c r="F349" s="199" t="s">
        <v>1268</v>
      </c>
      <c r="G349" s="36"/>
      <c r="H349" s="36"/>
      <c r="I349" s="195"/>
      <c r="J349" s="36"/>
      <c r="K349" s="36"/>
      <c r="L349" s="39"/>
      <c r="M349" s="196"/>
      <c r="N349" s="197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6" t="s">
        <v>167</v>
      </c>
      <c r="AU349" s="16" t="s">
        <v>85</v>
      </c>
    </row>
    <row r="350" spans="1:65" s="2" customFormat="1" ht="21.75" customHeight="1">
      <c r="A350" s="34"/>
      <c r="B350" s="35"/>
      <c r="C350" s="180" t="s">
        <v>549</v>
      </c>
      <c r="D350" s="180" t="s">
        <v>158</v>
      </c>
      <c r="E350" s="181" t="s">
        <v>1269</v>
      </c>
      <c r="F350" s="182" t="s">
        <v>1270</v>
      </c>
      <c r="G350" s="183" t="s">
        <v>180</v>
      </c>
      <c r="H350" s="184">
        <v>27</v>
      </c>
      <c r="I350" s="185"/>
      <c r="J350" s="186">
        <f>ROUND(I350*H350,2)</f>
        <v>0</v>
      </c>
      <c r="K350" s="182" t="s">
        <v>162</v>
      </c>
      <c r="L350" s="39"/>
      <c r="M350" s="187" t="s">
        <v>19</v>
      </c>
      <c r="N350" s="188" t="s">
        <v>47</v>
      </c>
      <c r="O350" s="64"/>
      <c r="P350" s="189">
        <f>O350*H350</f>
        <v>0</v>
      </c>
      <c r="Q350" s="189">
        <v>2.2399999999999998E-3</v>
      </c>
      <c r="R350" s="189">
        <f>Q350*H350</f>
        <v>6.0479999999999992E-2</v>
      </c>
      <c r="S350" s="189">
        <v>0</v>
      </c>
      <c r="T350" s="190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1" t="s">
        <v>163</v>
      </c>
      <c r="AT350" s="191" t="s">
        <v>158</v>
      </c>
      <c r="AU350" s="191" t="s">
        <v>85</v>
      </c>
      <c r="AY350" s="16" t="s">
        <v>156</v>
      </c>
      <c r="BE350" s="192">
        <f>IF(N350="základní",J350,0)</f>
        <v>0</v>
      </c>
      <c r="BF350" s="192">
        <f>IF(N350="snížená",J350,0)</f>
        <v>0</v>
      </c>
      <c r="BG350" s="192">
        <f>IF(N350="zákl. přenesená",J350,0)</f>
        <v>0</v>
      </c>
      <c r="BH350" s="192">
        <f>IF(N350="sníž. přenesená",J350,0)</f>
        <v>0</v>
      </c>
      <c r="BI350" s="192">
        <f>IF(N350="nulová",J350,0)</f>
        <v>0</v>
      </c>
      <c r="BJ350" s="16" t="s">
        <v>83</v>
      </c>
      <c r="BK350" s="192">
        <f>ROUND(I350*H350,2)</f>
        <v>0</v>
      </c>
      <c r="BL350" s="16" t="s">
        <v>163</v>
      </c>
      <c r="BM350" s="191" t="s">
        <v>1271</v>
      </c>
    </row>
    <row r="351" spans="1:65" s="2" customFormat="1" ht="11.25">
      <c r="A351" s="34"/>
      <c r="B351" s="35"/>
      <c r="C351" s="36"/>
      <c r="D351" s="193" t="s">
        <v>165</v>
      </c>
      <c r="E351" s="36"/>
      <c r="F351" s="194" t="s">
        <v>1272</v>
      </c>
      <c r="G351" s="36"/>
      <c r="H351" s="36"/>
      <c r="I351" s="195"/>
      <c r="J351" s="36"/>
      <c r="K351" s="36"/>
      <c r="L351" s="39"/>
      <c r="M351" s="196"/>
      <c r="N351" s="197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6" t="s">
        <v>165</v>
      </c>
      <c r="AU351" s="16" t="s">
        <v>85</v>
      </c>
    </row>
    <row r="352" spans="1:65" s="2" customFormat="1" ht="11.25">
      <c r="A352" s="34"/>
      <c r="B352" s="35"/>
      <c r="C352" s="36"/>
      <c r="D352" s="198" t="s">
        <v>167</v>
      </c>
      <c r="E352" s="36"/>
      <c r="F352" s="199" t="s">
        <v>1273</v>
      </c>
      <c r="G352" s="36"/>
      <c r="H352" s="36"/>
      <c r="I352" s="195"/>
      <c r="J352" s="36"/>
      <c r="K352" s="36"/>
      <c r="L352" s="39"/>
      <c r="M352" s="196"/>
      <c r="N352" s="197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6" t="s">
        <v>167</v>
      </c>
      <c r="AU352" s="16" t="s">
        <v>85</v>
      </c>
    </row>
    <row r="353" spans="1:65" s="13" customFormat="1" ht="11.25">
      <c r="B353" s="200"/>
      <c r="C353" s="201"/>
      <c r="D353" s="193" t="s">
        <v>169</v>
      </c>
      <c r="E353" s="202" t="s">
        <v>19</v>
      </c>
      <c r="F353" s="203" t="s">
        <v>1274</v>
      </c>
      <c r="G353" s="201"/>
      <c r="H353" s="204">
        <v>12</v>
      </c>
      <c r="I353" s="205"/>
      <c r="J353" s="201"/>
      <c r="K353" s="201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169</v>
      </c>
      <c r="AU353" s="210" t="s">
        <v>85</v>
      </c>
      <c r="AV353" s="13" t="s">
        <v>85</v>
      </c>
      <c r="AW353" s="13" t="s">
        <v>38</v>
      </c>
      <c r="AX353" s="13" t="s">
        <v>76</v>
      </c>
      <c r="AY353" s="210" t="s">
        <v>156</v>
      </c>
    </row>
    <row r="354" spans="1:65" s="13" customFormat="1" ht="11.25">
      <c r="B354" s="200"/>
      <c r="C354" s="201"/>
      <c r="D354" s="193" t="s">
        <v>169</v>
      </c>
      <c r="E354" s="202" t="s">
        <v>19</v>
      </c>
      <c r="F354" s="203" t="s">
        <v>1275</v>
      </c>
      <c r="G354" s="201"/>
      <c r="H354" s="204">
        <v>15</v>
      </c>
      <c r="I354" s="205"/>
      <c r="J354" s="201"/>
      <c r="K354" s="201"/>
      <c r="L354" s="206"/>
      <c r="M354" s="207"/>
      <c r="N354" s="208"/>
      <c r="O354" s="208"/>
      <c r="P354" s="208"/>
      <c r="Q354" s="208"/>
      <c r="R354" s="208"/>
      <c r="S354" s="208"/>
      <c r="T354" s="209"/>
      <c r="AT354" s="210" t="s">
        <v>169</v>
      </c>
      <c r="AU354" s="210" t="s">
        <v>85</v>
      </c>
      <c r="AV354" s="13" t="s">
        <v>85</v>
      </c>
      <c r="AW354" s="13" t="s">
        <v>38</v>
      </c>
      <c r="AX354" s="13" t="s">
        <v>76</v>
      </c>
      <c r="AY354" s="210" t="s">
        <v>156</v>
      </c>
    </row>
    <row r="355" spans="1:65" s="12" customFormat="1" ht="22.9" customHeight="1">
      <c r="B355" s="164"/>
      <c r="C355" s="165"/>
      <c r="D355" s="166" t="s">
        <v>75</v>
      </c>
      <c r="E355" s="178" t="s">
        <v>214</v>
      </c>
      <c r="F355" s="178" t="s">
        <v>490</v>
      </c>
      <c r="G355" s="165"/>
      <c r="H355" s="165"/>
      <c r="I355" s="168"/>
      <c r="J355" s="179">
        <f>BK355</f>
        <v>0</v>
      </c>
      <c r="K355" s="165"/>
      <c r="L355" s="170"/>
      <c r="M355" s="171"/>
      <c r="N355" s="172"/>
      <c r="O355" s="172"/>
      <c r="P355" s="173">
        <f>SUM(P356:P489)</f>
        <v>0</v>
      </c>
      <c r="Q355" s="172"/>
      <c r="R355" s="173">
        <f>SUM(R356:R489)</f>
        <v>36.779213900000002</v>
      </c>
      <c r="S355" s="172"/>
      <c r="T355" s="174">
        <f>SUM(T356:T489)</f>
        <v>0</v>
      </c>
      <c r="AR355" s="175" t="s">
        <v>83</v>
      </c>
      <c r="AT355" s="176" t="s">
        <v>75</v>
      </c>
      <c r="AU355" s="176" t="s">
        <v>83</v>
      </c>
      <c r="AY355" s="175" t="s">
        <v>156</v>
      </c>
      <c r="BK355" s="177">
        <f>SUM(BK356:BK489)</f>
        <v>0</v>
      </c>
    </row>
    <row r="356" spans="1:65" s="2" customFormat="1" ht="16.5" customHeight="1">
      <c r="A356" s="34"/>
      <c r="B356" s="35"/>
      <c r="C356" s="180" t="s">
        <v>554</v>
      </c>
      <c r="D356" s="180" t="s">
        <v>158</v>
      </c>
      <c r="E356" s="181" t="s">
        <v>514</v>
      </c>
      <c r="F356" s="182" t="s">
        <v>515</v>
      </c>
      <c r="G356" s="183" t="s">
        <v>417</v>
      </c>
      <c r="H356" s="184">
        <v>2</v>
      </c>
      <c r="I356" s="185"/>
      <c r="J356" s="186">
        <f>ROUND(I356*H356,2)</f>
        <v>0</v>
      </c>
      <c r="K356" s="182" t="s">
        <v>162</v>
      </c>
      <c r="L356" s="39"/>
      <c r="M356" s="187" t="s">
        <v>19</v>
      </c>
      <c r="N356" s="188" t="s">
        <v>47</v>
      </c>
      <c r="O356" s="64"/>
      <c r="P356" s="189">
        <f>O356*H356</f>
        <v>0</v>
      </c>
      <c r="Q356" s="189">
        <v>0</v>
      </c>
      <c r="R356" s="189">
        <f>Q356*H356</f>
        <v>0</v>
      </c>
      <c r="S356" s="189">
        <v>0</v>
      </c>
      <c r="T356" s="190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1" t="s">
        <v>163</v>
      </c>
      <c r="AT356" s="191" t="s">
        <v>158</v>
      </c>
      <c r="AU356" s="191" t="s">
        <v>85</v>
      </c>
      <c r="AY356" s="16" t="s">
        <v>156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6" t="s">
        <v>83</v>
      </c>
      <c r="BK356" s="192">
        <f>ROUND(I356*H356,2)</f>
        <v>0</v>
      </c>
      <c r="BL356" s="16" t="s">
        <v>163</v>
      </c>
      <c r="BM356" s="191" t="s">
        <v>1276</v>
      </c>
    </row>
    <row r="357" spans="1:65" s="2" customFormat="1" ht="19.5">
      <c r="A357" s="34"/>
      <c r="B357" s="35"/>
      <c r="C357" s="36"/>
      <c r="D357" s="193" t="s">
        <v>165</v>
      </c>
      <c r="E357" s="36"/>
      <c r="F357" s="194" t="s">
        <v>517</v>
      </c>
      <c r="G357" s="36"/>
      <c r="H357" s="36"/>
      <c r="I357" s="195"/>
      <c r="J357" s="36"/>
      <c r="K357" s="36"/>
      <c r="L357" s="39"/>
      <c r="M357" s="196"/>
      <c r="N357" s="197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6" t="s">
        <v>165</v>
      </c>
      <c r="AU357" s="16" t="s">
        <v>85</v>
      </c>
    </row>
    <row r="358" spans="1:65" s="2" customFormat="1" ht="11.25">
      <c r="A358" s="34"/>
      <c r="B358" s="35"/>
      <c r="C358" s="36"/>
      <c r="D358" s="198" t="s">
        <v>167</v>
      </c>
      <c r="E358" s="36"/>
      <c r="F358" s="199" t="s">
        <v>518</v>
      </c>
      <c r="G358" s="36"/>
      <c r="H358" s="36"/>
      <c r="I358" s="195"/>
      <c r="J358" s="36"/>
      <c r="K358" s="36"/>
      <c r="L358" s="39"/>
      <c r="M358" s="196"/>
      <c r="N358" s="197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6" t="s">
        <v>167</v>
      </c>
      <c r="AU358" s="16" t="s">
        <v>85</v>
      </c>
    </row>
    <row r="359" spans="1:65" s="13" customFormat="1" ht="11.25">
      <c r="B359" s="200"/>
      <c r="C359" s="201"/>
      <c r="D359" s="193" t="s">
        <v>169</v>
      </c>
      <c r="E359" s="202" t="s">
        <v>19</v>
      </c>
      <c r="F359" s="203" t="s">
        <v>1277</v>
      </c>
      <c r="G359" s="201"/>
      <c r="H359" s="204">
        <v>2</v>
      </c>
      <c r="I359" s="205"/>
      <c r="J359" s="201"/>
      <c r="K359" s="201"/>
      <c r="L359" s="206"/>
      <c r="M359" s="207"/>
      <c r="N359" s="208"/>
      <c r="O359" s="208"/>
      <c r="P359" s="208"/>
      <c r="Q359" s="208"/>
      <c r="R359" s="208"/>
      <c r="S359" s="208"/>
      <c r="T359" s="209"/>
      <c r="AT359" s="210" t="s">
        <v>169</v>
      </c>
      <c r="AU359" s="210" t="s">
        <v>85</v>
      </c>
      <c r="AV359" s="13" t="s">
        <v>85</v>
      </c>
      <c r="AW359" s="13" t="s">
        <v>38</v>
      </c>
      <c r="AX359" s="13" t="s">
        <v>83</v>
      </c>
      <c r="AY359" s="210" t="s">
        <v>156</v>
      </c>
    </row>
    <row r="360" spans="1:65" s="2" customFormat="1" ht="24.2" customHeight="1">
      <c r="A360" s="34"/>
      <c r="B360" s="35"/>
      <c r="C360" s="211" t="s">
        <v>561</v>
      </c>
      <c r="D360" s="211" t="s">
        <v>336</v>
      </c>
      <c r="E360" s="212" t="s">
        <v>521</v>
      </c>
      <c r="F360" s="213" t="s">
        <v>522</v>
      </c>
      <c r="G360" s="214" t="s">
        <v>417</v>
      </c>
      <c r="H360" s="215">
        <v>2</v>
      </c>
      <c r="I360" s="216"/>
      <c r="J360" s="217">
        <f>ROUND(I360*H360,2)</f>
        <v>0</v>
      </c>
      <c r="K360" s="213" t="s">
        <v>19</v>
      </c>
      <c r="L360" s="218"/>
      <c r="M360" s="219" t="s">
        <v>19</v>
      </c>
      <c r="N360" s="220" t="s">
        <v>47</v>
      </c>
      <c r="O360" s="64"/>
      <c r="P360" s="189">
        <f>O360*H360</f>
        <v>0</v>
      </c>
      <c r="Q360" s="189">
        <v>1.5800000000000002E-2</v>
      </c>
      <c r="R360" s="189">
        <f>Q360*H360</f>
        <v>3.1600000000000003E-2</v>
      </c>
      <c r="S360" s="189">
        <v>0</v>
      </c>
      <c r="T360" s="190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1" t="s">
        <v>214</v>
      </c>
      <c r="AT360" s="191" t="s">
        <v>336</v>
      </c>
      <c r="AU360" s="191" t="s">
        <v>85</v>
      </c>
      <c r="AY360" s="16" t="s">
        <v>156</v>
      </c>
      <c r="BE360" s="192">
        <f>IF(N360="základní",J360,0)</f>
        <v>0</v>
      </c>
      <c r="BF360" s="192">
        <f>IF(N360="snížená",J360,0)</f>
        <v>0</v>
      </c>
      <c r="BG360" s="192">
        <f>IF(N360="zákl. přenesená",J360,0)</f>
        <v>0</v>
      </c>
      <c r="BH360" s="192">
        <f>IF(N360="sníž. přenesená",J360,0)</f>
        <v>0</v>
      </c>
      <c r="BI360" s="192">
        <f>IF(N360="nulová",J360,0)</f>
        <v>0</v>
      </c>
      <c r="BJ360" s="16" t="s">
        <v>83</v>
      </c>
      <c r="BK360" s="192">
        <f>ROUND(I360*H360,2)</f>
        <v>0</v>
      </c>
      <c r="BL360" s="16" t="s">
        <v>163</v>
      </c>
      <c r="BM360" s="191" t="s">
        <v>1278</v>
      </c>
    </row>
    <row r="361" spans="1:65" s="2" customFormat="1" ht="11.25">
      <c r="A361" s="34"/>
      <c r="B361" s="35"/>
      <c r="C361" s="36"/>
      <c r="D361" s="193" t="s">
        <v>165</v>
      </c>
      <c r="E361" s="36"/>
      <c r="F361" s="194" t="s">
        <v>522</v>
      </c>
      <c r="G361" s="36"/>
      <c r="H361" s="36"/>
      <c r="I361" s="195"/>
      <c r="J361" s="36"/>
      <c r="K361" s="36"/>
      <c r="L361" s="39"/>
      <c r="M361" s="196"/>
      <c r="N361" s="197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6" t="s">
        <v>165</v>
      </c>
      <c r="AU361" s="16" t="s">
        <v>85</v>
      </c>
    </row>
    <row r="362" spans="1:65" s="2" customFormat="1" ht="21.75" customHeight="1">
      <c r="A362" s="34"/>
      <c r="B362" s="35"/>
      <c r="C362" s="180" t="s">
        <v>565</v>
      </c>
      <c r="D362" s="180" t="s">
        <v>158</v>
      </c>
      <c r="E362" s="181" t="s">
        <v>1279</v>
      </c>
      <c r="F362" s="182" t="s">
        <v>1280</v>
      </c>
      <c r="G362" s="183" t="s">
        <v>180</v>
      </c>
      <c r="H362" s="184">
        <v>2</v>
      </c>
      <c r="I362" s="185"/>
      <c r="J362" s="186">
        <f>ROUND(I362*H362,2)</f>
        <v>0</v>
      </c>
      <c r="K362" s="182" t="s">
        <v>162</v>
      </c>
      <c r="L362" s="39"/>
      <c r="M362" s="187" t="s">
        <v>19</v>
      </c>
      <c r="N362" s="188" t="s">
        <v>47</v>
      </c>
      <c r="O362" s="64"/>
      <c r="P362" s="189">
        <f>O362*H362</f>
        <v>0</v>
      </c>
      <c r="Q362" s="189">
        <v>1.0000000000000001E-5</v>
      </c>
      <c r="R362" s="189">
        <f>Q362*H362</f>
        <v>2.0000000000000002E-5</v>
      </c>
      <c r="S362" s="189">
        <v>0</v>
      </c>
      <c r="T362" s="190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1" t="s">
        <v>163</v>
      </c>
      <c r="AT362" s="191" t="s">
        <v>158</v>
      </c>
      <c r="AU362" s="191" t="s">
        <v>85</v>
      </c>
      <c r="AY362" s="16" t="s">
        <v>156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6" t="s">
        <v>83</v>
      </c>
      <c r="BK362" s="192">
        <f>ROUND(I362*H362,2)</f>
        <v>0</v>
      </c>
      <c r="BL362" s="16" t="s">
        <v>163</v>
      </c>
      <c r="BM362" s="191" t="s">
        <v>1281</v>
      </c>
    </row>
    <row r="363" spans="1:65" s="2" customFormat="1" ht="11.25">
      <c r="A363" s="34"/>
      <c r="B363" s="35"/>
      <c r="C363" s="36"/>
      <c r="D363" s="193" t="s">
        <v>165</v>
      </c>
      <c r="E363" s="36"/>
      <c r="F363" s="194" t="s">
        <v>1282</v>
      </c>
      <c r="G363" s="36"/>
      <c r="H363" s="36"/>
      <c r="I363" s="195"/>
      <c r="J363" s="36"/>
      <c r="K363" s="36"/>
      <c r="L363" s="39"/>
      <c r="M363" s="196"/>
      <c r="N363" s="197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6" t="s">
        <v>165</v>
      </c>
      <c r="AU363" s="16" t="s">
        <v>85</v>
      </c>
    </row>
    <row r="364" spans="1:65" s="2" customFormat="1" ht="11.25">
      <c r="A364" s="34"/>
      <c r="B364" s="35"/>
      <c r="C364" s="36"/>
      <c r="D364" s="198" t="s">
        <v>167</v>
      </c>
      <c r="E364" s="36"/>
      <c r="F364" s="199" t="s">
        <v>1283</v>
      </c>
      <c r="G364" s="36"/>
      <c r="H364" s="36"/>
      <c r="I364" s="195"/>
      <c r="J364" s="36"/>
      <c r="K364" s="36"/>
      <c r="L364" s="39"/>
      <c r="M364" s="196"/>
      <c r="N364" s="197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6" t="s">
        <v>167</v>
      </c>
      <c r="AU364" s="16" t="s">
        <v>85</v>
      </c>
    </row>
    <row r="365" spans="1:65" s="13" customFormat="1" ht="11.25">
      <c r="B365" s="200"/>
      <c r="C365" s="201"/>
      <c r="D365" s="193" t="s">
        <v>169</v>
      </c>
      <c r="E365" s="202" t="s">
        <v>19</v>
      </c>
      <c r="F365" s="203" t="s">
        <v>1284</v>
      </c>
      <c r="G365" s="201"/>
      <c r="H365" s="204">
        <v>2</v>
      </c>
      <c r="I365" s="205"/>
      <c r="J365" s="201"/>
      <c r="K365" s="201"/>
      <c r="L365" s="206"/>
      <c r="M365" s="207"/>
      <c r="N365" s="208"/>
      <c r="O365" s="208"/>
      <c r="P365" s="208"/>
      <c r="Q365" s="208"/>
      <c r="R365" s="208"/>
      <c r="S365" s="208"/>
      <c r="T365" s="209"/>
      <c r="AT365" s="210" t="s">
        <v>169</v>
      </c>
      <c r="AU365" s="210" t="s">
        <v>85</v>
      </c>
      <c r="AV365" s="13" t="s">
        <v>85</v>
      </c>
      <c r="AW365" s="13" t="s">
        <v>38</v>
      </c>
      <c r="AX365" s="13" t="s">
        <v>83</v>
      </c>
      <c r="AY365" s="210" t="s">
        <v>156</v>
      </c>
    </row>
    <row r="366" spans="1:65" s="2" customFormat="1" ht="16.5" customHeight="1">
      <c r="A366" s="34"/>
      <c r="B366" s="35"/>
      <c r="C366" s="211" t="s">
        <v>572</v>
      </c>
      <c r="D366" s="211" t="s">
        <v>336</v>
      </c>
      <c r="E366" s="212" t="s">
        <v>1285</v>
      </c>
      <c r="F366" s="213" t="s">
        <v>1286</v>
      </c>
      <c r="G366" s="214" t="s">
        <v>180</v>
      </c>
      <c r="H366" s="215">
        <v>2.06</v>
      </c>
      <c r="I366" s="216"/>
      <c r="J366" s="217">
        <f>ROUND(I366*H366,2)</f>
        <v>0</v>
      </c>
      <c r="K366" s="213" t="s">
        <v>162</v>
      </c>
      <c r="L366" s="218"/>
      <c r="M366" s="219" t="s">
        <v>19</v>
      </c>
      <c r="N366" s="220" t="s">
        <v>47</v>
      </c>
      <c r="O366" s="64"/>
      <c r="P366" s="189">
        <f>O366*H366</f>
        <v>0</v>
      </c>
      <c r="Q366" s="189">
        <v>2.6700000000000001E-3</v>
      </c>
      <c r="R366" s="189">
        <f>Q366*H366</f>
        <v>5.5002000000000002E-3</v>
      </c>
      <c r="S366" s="189">
        <v>0</v>
      </c>
      <c r="T366" s="190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1" t="s">
        <v>214</v>
      </c>
      <c r="AT366" s="191" t="s">
        <v>336</v>
      </c>
      <c r="AU366" s="191" t="s">
        <v>85</v>
      </c>
      <c r="AY366" s="16" t="s">
        <v>156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6" t="s">
        <v>83</v>
      </c>
      <c r="BK366" s="192">
        <f>ROUND(I366*H366,2)</f>
        <v>0</v>
      </c>
      <c r="BL366" s="16" t="s">
        <v>163</v>
      </c>
      <c r="BM366" s="191" t="s">
        <v>1287</v>
      </c>
    </row>
    <row r="367" spans="1:65" s="2" customFormat="1" ht="11.25">
      <c r="A367" s="34"/>
      <c r="B367" s="35"/>
      <c r="C367" s="36"/>
      <c r="D367" s="193" t="s">
        <v>165</v>
      </c>
      <c r="E367" s="36"/>
      <c r="F367" s="194" t="s">
        <v>1286</v>
      </c>
      <c r="G367" s="36"/>
      <c r="H367" s="36"/>
      <c r="I367" s="195"/>
      <c r="J367" s="36"/>
      <c r="K367" s="36"/>
      <c r="L367" s="39"/>
      <c r="M367" s="196"/>
      <c r="N367" s="197"/>
      <c r="O367" s="64"/>
      <c r="P367" s="64"/>
      <c r="Q367" s="64"/>
      <c r="R367" s="64"/>
      <c r="S367" s="64"/>
      <c r="T367" s="6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6" t="s">
        <v>165</v>
      </c>
      <c r="AU367" s="16" t="s">
        <v>85</v>
      </c>
    </row>
    <row r="368" spans="1:65" s="13" customFormat="1" ht="11.25">
      <c r="B368" s="200"/>
      <c r="C368" s="201"/>
      <c r="D368" s="193" t="s">
        <v>169</v>
      </c>
      <c r="E368" s="202" t="s">
        <v>19</v>
      </c>
      <c r="F368" s="203" t="s">
        <v>908</v>
      </c>
      <c r="G368" s="201"/>
      <c r="H368" s="204">
        <v>2.06</v>
      </c>
      <c r="I368" s="205"/>
      <c r="J368" s="201"/>
      <c r="K368" s="201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169</v>
      </c>
      <c r="AU368" s="210" t="s">
        <v>85</v>
      </c>
      <c r="AV368" s="13" t="s">
        <v>85</v>
      </c>
      <c r="AW368" s="13" t="s">
        <v>38</v>
      </c>
      <c r="AX368" s="13" t="s">
        <v>83</v>
      </c>
      <c r="AY368" s="210" t="s">
        <v>156</v>
      </c>
    </row>
    <row r="369" spans="1:65" s="2" customFormat="1" ht="21.75" customHeight="1">
      <c r="A369" s="34"/>
      <c r="B369" s="35"/>
      <c r="C369" s="180" t="s">
        <v>576</v>
      </c>
      <c r="D369" s="180" t="s">
        <v>158</v>
      </c>
      <c r="E369" s="181" t="s">
        <v>525</v>
      </c>
      <c r="F369" s="182" t="s">
        <v>526</v>
      </c>
      <c r="G369" s="183" t="s">
        <v>180</v>
      </c>
      <c r="H369" s="184">
        <v>9</v>
      </c>
      <c r="I369" s="185"/>
      <c r="J369" s="186">
        <f>ROUND(I369*H369,2)</f>
        <v>0</v>
      </c>
      <c r="K369" s="182" t="s">
        <v>162</v>
      </c>
      <c r="L369" s="39"/>
      <c r="M369" s="187" t="s">
        <v>19</v>
      </c>
      <c r="N369" s="188" t="s">
        <v>47</v>
      </c>
      <c r="O369" s="64"/>
      <c r="P369" s="189">
        <f>O369*H369</f>
        <v>0</v>
      </c>
      <c r="Q369" s="189">
        <v>2.0000000000000002E-5</v>
      </c>
      <c r="R369" s="189">
        <f>Q369*H369</f>
        <v>1.8000000000000001E-4</v>
      </c>
      <c r="S369" s="189">
        <v>0</v>
      </c>
      <c r="T369" s="190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1" t="s">
        <v>163</v>
      </c>
      <c r="AT369" s="191" t="s">
        <v>158</v>
      </c>
      <c r="AU369" s="191" t="s">
        <v>85</v>
      </c>
      <c r="AY369" s="16" t="s">
        <v>156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6" t="s">
        <v>83</v>
      </c>
      <c r="BK369" s="192">
        <f>ROUND(I369*H369,2)</f>
        <v>0</v>
      </c>
      <c r="BL369" s="16" t="s">
        <v>163</v>
      </c>
      <c r="BM369" s="191" t="s">
        <v>1288</v>
      </c>
    </row>
    <row r="370" spans="1:65" s="2" customFormat="1" ht="11.25">
      <c r="A370" s="34"/>
      <c r="B370" s="35"/>
      <c r="C370" s="36"/>
      <c r="D370" s="193" t="s">
        <v>165</v>
      </c>
      <c r="E370" s="36"/>
      <c r="F370" s="194" t="s">
        <v>528</v>
      </c>
      <c r="G370" s="36"/>
      <c r="H370" s="36"/>
      <c r="I370" s="195"/>
      <c r="J370" s="36"/>
      <c r="K370" s="36"/>
      <c r="L370" s="39"/>
      <c r="M370" s="196"/>
      <c r="N370" s="197"/>
      <c r="O370" s="64"/>
      <c r="P370" s="64"/>
      <c r="Q370" s="64"/>
      <c r="R370" s="64"/>
      <c r="S370" s="64"/>
      <c r="T370" s="65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6" t="s">
        <v>165</v>
      </c>
      <c r="AU370" s="16" t="s">
        <v>85</v>
      </c>
    </row>
    <row r="371" spans="1:65" s="2" customFormat="1" ht="11.25">
      <c r="A371" s="34"/>
      <c r="B371" s="35"/>
      <c r="C371" s="36"/>
      <c r="D371" s="198" t="s">
        <v>167</v>
      </c>
      <c r="E371" s="36"/>
      <c r="F371" s="199" t="s">
        <v>529</v>
      </c>
      <c r="G371" s="36"/>
      <c r="H371" s="36"/>
      <c r="I371" s="195"/>
      <c r="J371" s="36"/>
      <c r="K371" s="36"/>
      <c r="L371" s="39"/>
      <c r="M371" s="196"/>
      <c r="N371" s="197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6" t="s">
        <v>167</v>
      </c>
      <c r="AU371" s="16" t="s">
        <v>85</v>
      </c>
    </row>
    <row r="372" spans="1:65" s="13" customFormat="1" ht="11.25">
      <c r="B372" s="200"/>
      <c r="C372" s="201"/>
      <c r="D372" s="193" t="s">
        <v>169</v>
      </c>
      <c r="E372" s="202" t="s">
        <v>19</v>
      </c>
      <c r="F372" s="203" t="s">
        <v>1289</v>
      </c>
      <c r="G372" s="201"/>
      <c r="H372" s="204">
        <v>9</v>
      </c>
      <c r="I372" s="205"/>
      <c r="J372" s="201"/>
      <c r="K372" s="201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169</v>
      </c>
      <c r="AU372" s="210" t="s">
        <v>85</v>
      </c>
      <c r="AV372" s="13" t="s">
        <v>85</v>
      </c>
      <c r="AW372" s="13" t="s">
        <v>38</v>
      </c>
      <c r="AX372" s="13" t="s">
        <v>83</v>
      </c>
      <c r="AY372" s="210" t="s">
        <v>156</v>
      </c>
    </row>
    <row r="373" spans="1:65" s="2" customFormat="1" ht="16.5" customHeight="1">
      <c r="A373" s="34"/>
      <c r="B373" s="35"/>
      <c r="C373" s="211" t="s">
        <v>583</v>
      </c>
      <c r="D373" s="211" t="s">
        <v>336</v>
      </c>
      <c r="E373" s="212" t="s">
        <v>1290</v>
      </c>
      <c r="F373" s="213" t="s">
        <v>1291</v>
      </c>
      <c r="G373" s="214" t="s">
        <v>180</v>
      </c>
      <c r="H373" s="215">
        <v>1.03</v>
      </c>
      <c r="I373" s="216"/>
      <c r="J373" s="217">
        <f>ROUND(I373*H373,2)</f>
        <v>0</v>
      </c>
      <c r="K373" s="213" t="s">
        <v>162</v>
      </c>
      <c r="L373" s="218"/>
      <c r="M373" s="219" t="s">
        <v>19</v>
      </c>
      <c r="N373" s="220" t="s">
        <v>47</v>
      </c>
      <c r="O373" s="64"/>
      <c r="P373" s="189">
        <f>O373*H373</f>
        <v>0</v>
      </c>
      <c r="Q373" s="189">
        <v>1.3100000000000001E-2</v>
      </c>
      <c r="R373" s="189">
        <f>Q373*H373</f>
        <v>1.3493000000000002E-2</v>
      </c>
      <c r="S373" s="189">
        <v>0</v>
      </c>
      <c r="T373" s="190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1" t="s">
        <v>214</v>
      </c>
      <c r="AT373" s="191" t="s">
        <v>336</v>
      </c>
      <c r="AU373" s="191" t="s">
        <v>85</v>
      </c>
      <c r="AY373" s="16" t="s">
        <v>156</v>
      </c>
      <c r="BE373" s="192">
        <f>IF(N373="základní",J373,0)</f>
        <v>0</v>
      </c>
      <c r="BF373" s="192">
        <f>IF(N373="snížená",J373,0)</f>
        <v>0</v>
      </c>
      <c r="BG373" s="192">
        <f>IF(N373="zákl. přenesená",J373,0)</f>
        <v>0</v>
      </c>
      <c r="BH373" s="192">
        <f>IF(N373="sníž. přenesená",J373,0)</f>
        <v>0</v>
      </c>
      <c r="BI373" s="192">
        <f>IF(N373="nulová",J373,0)</f>
        <v>0</v>
      </c>
      <c r="BJ373" s="16" t="s">
        <v>83</v>
      </c>
      <c r="BK373" s="192">
        <f>ROUND(I373*H373,2)</f>
        <v>0</v>
      </c>
      <c r="BL373" s="16" t="s">
        <v>163</v>
      </c>
      <c r="BM373" s="191" t="s">
        <v>1292</v>
      </c>
    </row>
    <row r="374" spans="1:65" s="2" customFormat="1" ht="11.25">
      <c r="A374" s="34"/>
      <c r="B374" s="35"/>
      <c r="C374" s="36"/>
      <c r="D374" s="193" t="s">
        <v>165</v>
      </c>
      <c r="E374" s="36"/>
      <c r="F374" s="194" t="s">
        <v>1291</v>
      </c>
      <c r="G374" s="36"/>
      <c r="H374" s="36"/>
      <c r="I374" s="195"/>
      <c r="J374" s="36"/>
      <c r="K374" s="36"/>
      <c r="L374" s="39"/>
      <c r="M374" s="196"/>
      <c r="N374" s="197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6" t="s">
        <v>165</v>
      </c>
      <c r="AU374" s="16" t="s">
        <v>85</v>
      </c>
    </row>
    <row r="375" spans="1:65" s="13" customFormat="1" ht="11.25">
      <c r="B375" s="200"/>
      <c r="C375" s="201"/>
      <c r="D375" s="193" t="s">
        <v>169</v>
      </c>
      <c r="E375" s="202" t="s">
        <v>19</v>
      </c>
      <c r="F375" s="203" t="s">
        <v>1293</v>
      </c>
      <c r="G375" s="201"/>
      <c r="H375" s="204">
        <v>1.03</v>
      </c>
      <c r="I375" s="205"/>
      <c r="J375" s="201"/>
      <c r="K375" s="201"/>
      <c r="L375" s="206"/>
      <c r="M375" s="207"/>
      <c r="N375" s="208"/>
      <c r="O375" s="208"/>
      <c r="P375" s="208"/>
      <c r="Q375" s="208"/>
      <c r="R375" s="208"/>
      <c r="S375" s="208"/>
      <c r="T375" s="209"/>
      <c r="AT375" s="210" t="s">
        <v>169</v>
      </c>
      <c r="AU375" s="210" t="s">
        <v>85</v>
      </c>
      <c r="AV375" s="13" t="s">
        <v>85</v>
      </c>
      <c r="AW375" s="13" t="s">
        <v>38</v>
      </c>
      <c r="AX375" s="13" t="s">
        <v>83</v>
      </c>
      <c r="AY375" s="210" t="s">
        <v>156</v>
      </c>
    </row>
    <row r="376" spans="1:65" s="2" customFormat="1" ht="16.5" customHeight="1">
      <c r="A376" s="34"/>
      <c r="B376" s="35"/>
      <c r="C376" s="211" t="s">
        <v>587</v>
      </c>
      <c r="D376" s="211" t="s">
        <v>336</v>
      </c>
      <c r="E376" s="212" t="s">
        <v>532</v>
      </c>
      <c r="F376" s="213" t="s">
        <v>533</v>
      </c>
      <c r="G376" s="214" t="s">
        <v>180</v>
      </c>
      <c r="H376" s="215">
        <v>4.12</v>
      </c>
      <c r="I376" s="216"/>
      <c r="J376" s="217">
        <f>ROUND(I376*H376,2)</f>
        <v>0</v>
      </c>
      <c r="K376" s="213" t="s">
        <v>162</v>
      </c>
      <c r="L376" s="218"/>
      <c r="M376" s="219" t="s">
        <v>19</v>
      </c>
      <c r="N376" s="220" t="s">
        <v>47</v>
      </c>
      <c r="O376" s="64"/>
      <c r="P376" s="189">
        <f>O376*H376</f>
        <v>0</v>
      </c>
      <c r="Q376" s="189">
        <v>1.205E-2</v>
      </c>
      <c r="R376" s="189">
        <f>Q376*H376</f>
        <v>4.9646000000000003E-2</v>
      </c>
      <c r="S376" s="189">
        <v>0</v>
      </c>
      <c r="T376" s="190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1" t="s">
        <v>214</v>
      </c>
      <c r="AT376" s="191" t="s">
        <v>336</v>
      </c>
      <c r="AU376" s="191" t="s">
        <v>85</v>
      </c>
      <c r="AY376" s="16" t="s">
        <v>156</v>
      </c>
      <c r="BE376" s="192">
        <f>IF(N376="základní",J376,0)</f>
        <v>0</v>
      </c>
      <c r="BF376" s="192">
        <f>IF(N376="snížená",J376,0)</f>
        <v>0</v>
      </c>
      <c r="BG376" s="192">
        <f>IF(N376="zákl. přenesená",J376,0)</f>
        <v>0</v>
      </c>
      <c r="BH376" s="192">
        <f>IF(N376="sníž. přenesená",J376,0)</f>
        <v>0</v>
      </c>
      <c r="BI376" s="192">
        <f>IF(N376="nulová",J376,0)</f>
        <v>0</v>
      </c>
      <c r="BJ376" s="16" t="s">
        <v>83</v>
      </c>
      <c r="BK376" s="192">
        <f>ROUND(I376*H376,2)</f>
        <v>0</v>
      </c>
      <c r="BL376" s="16" t="s">
        <v>163</v>
      </c>
      <c r="BM376" s="191" t="s">
        <v>1294</v>
      </c>
    </row>
    <row r="377" spans="1:65" s="2" customFormat="1" ht="11.25">
      <c r="A377" s="34"/>
      <c r="B377" s="35"/>
      <c r="C377" s="36"/>
      <c r="D377" s="193" t="s">
        <v>165</v>
      </c>
      <c r="E377" s="36"/>
      <c r="F377" s="194" t="s">
        <v>533</v>
      </c>
      <c r="G377" s="36"/>
      <c r="H377" s="36"/>
      <c r="I377" s="195"/>
      <c r="J377" s="36"/>
      <c r="K377" s="36"/>
      <c r="L377" s="39"/>
      <c r="M377" s="196"/>
      <c r="N377" s="197"/>
      <c r="O377" s="64"/>
      <c r="P377" s="64"/>
      <c r="Q377" s="64"/>
      <c r="R377" s="64"/>
      <c r="S377" s="64"/>
      <c r="T377" s="65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6" t="s">
        <v>165</v>
      </c>
      <c r="AU377" s="16" t="s">
        <v>85</v>
      </c>
    </row>
    <row r="378" spans="1:65" s="13" customFormat="1" ht="11.25">
      <c r="B378" s="200"/>
      <c r="C378" s="201"/>
      <c r="D378" s="193" t="s">
        <v>169</v>
      </c>
      <c r="E378" s="202" t="s">
        <v>19</v>
      </c>
      <c r="F378" s="203" t="s">
        <v>1295</v>
      </c>
      <c r="G378" s="201"/>
      <c r="H378" s="204">
        <v>4.12</v>
      </c>
      <c r="I378" s="205"/>
      <c r="J378" s="201"/>
      <c r="K378" s="201"/>
      <c r="L378" s="206"/>
      <c r="M378" s="207"/>
      <c r="N378" s="208"/>
      <c r="O378" s="208"/>
      <c r="P378" s="208"/>
      <c r="Q378" s="208"/>
      <c r="R378" s="208"/>
      <c r="S378" s="208"/>
      <c r="T378" s="209"/>
      <c r="AT378" s="210" t="s">
        <v>169</v>
      </c>
      <c r="AU378" s="210" t="s">
        <v>85</v>
      </c>
      <c r="AV378" s="13" t="s">
        <v>85</v>
      </c>
      <c r="AW378" s="13" t="s">
        <v>38</v>
      </c>
      <c r="AX378" s="13" t="s">
        <v>83</v>
      </c>
      <c r="AY378" s="210" t="s">
        <v>156</v>
      </c>
    </row>
    <row r="379" spans="1:65" s="2" customFormat="1" ht="16.5" customHeight="1">
      <c r="A379" s="34"/>
      <c r="B379" s="35"/>
      <c r="C379" s="211" t="s">
        <v>591</v>
      </c>
      <c r="D379" s="211" t="s">
        <v>336</v>
      </c>
      <c r="E379" s="212" t="s">
        <v>1296</v>
      </c>
      <c r="F379" s="213" t="s">
        <v>1297</v>
      </c>
      <c r="G379" s="214" t="s">
        <v>180</v>
      </c>
      <c r="H379" s="215">
        <v>5.15</v>
      </c>
      <c r="I379" s="216"/>
      <c r="J379" s="217">
        <f>ROUND(I379*H379,2)</f>
        <v>0</v>
      </c>
      <c r="K379" s="213" t="s">
        <v>162</v>
      </c>
      <c r="L379" s="218"/>
      <c r="M379" s="219" t="s">
        <v>19</v>
      </c>
      <c r="N379" s="220" t="s">
        <v>47</v>
      </c>
      <c r="O379" s="64"/>
      <c r="P379" s="189">
        <f>O379*H379</f>
        <v>0</v>
      </c>
      <c r="Q379" s="189">
        <v>1.146E-2</v>
      </c>
      <c r="R379" s="189">
        <f>Q379*H379</f>
        <v>5.9019000000000002E-2</v>
      </c>
      <c r="S379" s="189">
        <v>0</v>
      </c>
      <c r="T379" s="190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1" t="s">
        <v>214</v>
      </c>
      <c r="AT379" s="191" t="s">
        <v>336</v>
      </c>
      <c r="AU379" s="191" t="s">
        <v>85</v>
      </c>
      <c r="AY379" s="16" t="s">
        <v>156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6" t="s">
        <v>83</v>
      </c>
      <c r="BK379" s="192">
        <f>ROUND(I379*H379,2)</f>
        <v>0</v>
      </c>
      <c r="BL379" s="16" t="s">
        <v>163</v>
      </c>
      <c r="BM379" s="191" t="s">
        <v>1298</v>
      </c>
    </row>
    <row r="380" spans="1:65" s="2" customFormat="1" ht="11.25">
      <c r="A380" s="34"/>
      <c r="B380" s="35"/>
      <c r="C380" s="36"/>
      <c r="D380" s="193" t="s">
        <v>165</v>
      </c>
      <c r="E380" s="36"/>
      <c r="F380" s="194" t="s">
        <v>1297</v>
      </c>
      <c r="G380" s="36"/>
      <c r="H380" s="36"/>
      <c r="I380" s="195"/>
      <c r="J380" s="36"/>
      <c r="K380" s="36"/>
      <c r="L380" s="39"/>
      <c r="M380" s="196"/>
      <c r="N380" s="197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6" t="s">
        <v>165</v>
      </c>
      <c r="AU380" s="16" t="s">
        <v>85</v>
      </c>
    </row>
    <row r="381" spans="1:65" s="13" customFormat="1" ht="11.25">
      <c r="B381" s="200"/>
      <c r="C381" s="201"/>
      <c r="D381" s="193" t="s">
        <v>169</v>
      </c>
      <c r="E381" s="202" t="s">
        <v>19</v>
      </c>
      <c r="F381" s="203" t="s">
        <v>1299</v>
      </c>
      <c r="G381" s="201"/>
      <c r="H381" s="204">
        <v>5.15</v>
      </c>
      <c r="I381" s="205"/>
      <c r="J381" s="201"/>
      <c r="K381" s="201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169</v>
      </c>
      <c r="AU381" s="210" t="s">
        <v>85</v>
      </c>
      <c r="AV381" s="13" t="s">
        <v>85</v>
      </c>
      <c r="AW381" s="13" t="s">
        <v>38</v>
      </c>
      <c r="AX381" s="13" t="s">
        <v>83</v>
      </c>
      <c r="AY381" s="210" t="s">
        <v>156</v>
      </c>
    </row>
    <row r="382" spans="1:65" s="2" customFormat="1" ht="21.75" customHeight="1">
      <c r="A382" s="34"/>
      <c r="B382" s="35"/>
      <c r="C382" s="180" t="s">
        <v>598</v>
      </c>
      <c r="D382" s="180" t="s">
        <v>158</v>
      </c>
      <c r="E382" s="181" t="s">
        <v>537</v>
      </c>
      <c r="F382" s="182" t="s">
        <v>538</v>
      </c>
      <c r="G382" s="183" t="s">
        <v>180</v>
      </c>
      <c r="H382" s="184">
        <v>78</v>
      </c>
      <c r="I382" s="185"/>
      <c r="J382" s="186">
        <f>ROUND(I382*H382,2)</f>
        <v>0</v>
      </c>
      <c r="K382" s="182" t="s">
        <v>162</v>
      </c>
      <c r="L382" s="39"/>
      <c r="M382" s="187" t="s">
        <v>19</v>
      </c>
      <c r="N382" s="188" t="s">
        <v>47</v>
      </c>
      <c r="O382" s="64"/>
      <c r="P382" s="189">
        <f>O382*H382</f>
        <v>0</v>
      </c>
      <c r="Q382" s="189">
        <v>0</v>
      </c>
      <c r="R382" s="189">
        <f>Q382*H382</f>
        <v>0</v>
      </c>
      <c r="S382" s="189">
        <v>0</v>
      </c>
      <c r="T382" s="190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1" t="s">
        <v>163</v>
      </c>
      <c r="AT382" s="191" t="s">
        <v>158</v>
      </c>
      <c r="AU382" s="191" t="s">
        <v>85</v>
      </c>
      <c r="AY382" s="16" t="s">
        <v>156</v>
      </c>
      <c r="BE382" s="192">
        <f>IF(N382="základní",J382,0)</f>
        <v>0</v>
      </c>
      <c r="BF382" s="192">
        <f>IF(N382="snížená",J382,0)</f>
        <v>0</v>
      </c>
      <c r="BG382" s="192">
        <f>IF(N382="zákl. přenesená",J382,0)</f>
        <v>0</v>
      </c>
      <c r="BH382" s="192">
        <f>IF(N382="sníž. přenesená",J382,0)</f>
        <v>0</v>
      </c>
      <c r="BI382" s="192">
        <f>IF(N382="nulová",J382,0)</f>
        <v>0</v>
      </c>
      <c r="BJ382" s="16" t="s">
        <v>83</v>
      </c>
      <c r="BK382" s="192">
        <f>ROUND(I382*H382,2)</f>
        <v>0</v>
      </c>
      <c r="BL382" s="16" t="s">
        <v>163</v>
      </c>
      <c r="BM382" s="191" t="s">
        <v>1300</v>
      </c>
    </row>
    <row r="383" spans="1:65" s="2" customFormat="1" ht="19.5">
      <c r="A383" s="34"/>
      <c r="B383" s="35"/>
      <c r="C383" s="36"/>
      <c r="D383" s="193" t="s">
        <v>165</v>
      </c>
      <c r="E383" s="36"/>
      <c r="F383" s="194" t="s">
        <v>540</v>
      </c>
      <c r="G383" s="36"/>
      <c r="H383" s="36"/>
      <c r="I383" s="195"/>
      <c r="J383" s="36"/>
      <c r="K383" s="36"/>
      <c r="L383" s="39"/>
      <c r="M383" s="196"/>
      <c r="N383" s="197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6" t="s">
        <v>165</v>
      </c>
      <c r="AU383" s="16" t="s">
        <v>85</v>
      </c>
    </row>
    <row r="384" spans="1:65" s="2" customFormat="1" ht="11.25">
      <c r="A384" s="34"/>
      <c r="B384" s="35"/>
      <c r="C384" s="36"/>
      <c r="D384" s="198" t="s">
        <v>167</v>
      </c>
      <c r="E384" s="36"/>
      <c r="F384" s="199" t="s">
        <v>541</v>
      </c>
      <c r="G384" s="36"/>
      <c r="H384" s="36"/>
      <c r="I384" s="195"/>
      <c r="J384" s="36"/>
      <c r="K384" s="36"/>
      <c r="L384" s="39"/>
      <c r="M384" s="196"/>
      <c r="N384" s="197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6" t="s">
        <v>167</v>
      </c>
      <c r="AU384" s="16" t="s">
        <v>85</v>
      </c>
    </row>
    <row r="385" spans="1:65" s="13" customFormat="1" ht="11.25">
      <c r="B385" s="200"/>
      <c r="C385" s="201"/>
      <c r="D385" s="193" t="s">
        <v>169</v>
      </c>
      <c r="E385" s="202" t="s">
        <v>19</v>
      </c>
      <c r="F385" s="203" t="s">
        <v>1301</v>
      </c>
      <c r="G385" s="201"/>
      <c r="H385" s="204">
        <v>72</v>
      </c>
      <c r="I385" s="205"/>
      <c r="J385" s="201"/>
      <c r="K385" s="201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169</v>
      </c>
      <c r="AU385" s="210" t="s">
        <v>85</v>
      </c>
      <c r="AV385" s="13" t="s">
        <v>85</v>
      </c>
      <c r="AW385" s="13" t="s">
        <v>38</v>
      </c>
      <c r="AX385" s="13" t="s">
        <v>76</v>
      </c>
      <c r="AY385" s="210" t="s">
        <v>156</v>
      </c>
    </row>
    <row r="386" spans="1:65" s="13" customFormat="1" ht="11.25">
      <c r="B386" s="200"/>
      <c r="C386" s="201"/>
      <c r="D386" s="193" t="s">
        <v>169</v>
      </c>
      <c r="E386" s="202" t="s">
        <v>19</v>
      </c>
      <c r="F386" s="203" t="s">
        <v>1302</v>
      </c>
      <c r="G386" s="201"/>
      <c r="H386" s="204">
        <v>6</v>
      </c>
      <c r="I386" s="205"/>
      <c r="J386" s="201"/>
      <c r="K386" s="201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169</v>
      </c>
      <c r="AU386" s="210" t="s">
        <v>85</v>
      </c>
      <c r="AV386" s="13" t="s">
        <v>85</v>
      </c>
      <c r="AW386" s="13" t="s">
        <v>38</v>
      </c>
      <c r="AX386" s="13" t="s">
        <v>76</v>
      </c>
      <c r="AY386" s="210" t="s">
        <v>156</v>
      </c>
    </row>
    <row r="387" spans="1:65" s="2" customFormat="1" ht="16.5" customHeight="1">
      <c r="A387" s="34"/>
      <c r="B387" s="35"/>
      <c r="C387" s="211" t="s">
        <v>602</v>
      </c>
      <c r="D387" s="211" t="s">
        <v>336</v>
      </c>
      <c r="E387" s="212" t="s">
        <v>545</v>
      </c>
      <c r="F387" s="213" t="s">
        <v>546</v>
      </c>
      <c r="G387" s="214" t="s">
        <v>180</v>
      </c>
      <c r="H387" s="215">
        <v>73.08</v>
      </c>
      <c r="I387" s="216"/>
      <c r="J387" s="217">
        <f>ROUND(I387*H387,2)</f>
        <v>0</v>
      </c>
      <c r="K387" s="213" t="s">
        <v>162</v>
      </c>
      <c r="L387" s="218"/>
      <c r="M387" s="219" t="s">
        <v>19</v>
      </c>
      <c r="N387" s="220" t="s">
        <v>47</v>
      </c>
      <c r="O387" s="64"/>
      <c r="P387" s="189">
        <f>O387*H387</f>
        <v>0</v>
      </c>
      <c r="Q387" s="189">
        <v>5.1700000000000001E-3</v>
      </c>
      <c r="R387" s="189">
        <f>Q387*H387</f>
        <v>0.37782359999999998</v>
      </c>
      <c r="S387" s="189">
        <v>0</v>
      </c>
      <c r="T387" s="190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1" t="s">
        <v>214</v>
      </c>
      <c r="AT387" s="191" t="s">
        <v>336</v>
      </c>
      <c r="AU387" s="191" t="s">
        <v>85</v>
      </c>
      <c r="AY387" s="16" t="s">
        <v>156</v>
      </c>
      <c r="BE387" s="192">
        <f>IF(N387="základní",J387,0)</f>
        <v>0</v>
      </c>
      <c r="BF387" s="192">
        <f>IF(N387="snížená",J387,0)</f>
        <v>0</v>
      </c>
      <c r="BG387" s="192">
        <f>IF(N387="zákl. přenesená",J387,0)</f>
        <v>0</v>
      </c>
      <c r="BH387" s="192">
        <f>IF(N387="sníž. přenesená",J387,0)</f>
        <v>0</v>
      </c>
      <c r="BI387" s="192">
        <f>IF(N387="nulová",J387,0)</f>
        <v>0</v>
      </c>
      <c r="BJ387" s="16" t="s">
        <v>83</v>
      </c>
      <c r="BK387" s="192">
        <f>ROUND(I387*H387,2)</f>
        <v>0</v>
      </c>
      <c r="BL387" s="16" t="s">
        <v>163</v>
      </c>
      <c r="BM387" s="191" t="s">
        <v>1303</v>
      </c>
    </row>
    <row r="388" spans="1:65" s="2" customFormat="1" ht="11.25">
      <c r="A388" s="34"/>
      <c r="B388" s="35"/>
      <c r="C388" s="36"/>
      <c r="D388" s="193" t="s">
        <v>165</v>
      </c>
      <c r="E388" s="36"/>
      <c r="F388" s="194" t="s">
        <v>546</v>
      </c>
      <c r="G388" s="36"/>
      <c r="H388" s="36"/>
      <c r="I388" s="195"/>
      <c r="J388" s="36"/>
      <c r="K388" s="36"/>
      <c r="L388" s="39"/>
      <c r="M388" s="196"/>
      <c r="N388" s="197"/>
      <c r="O388" s="64"/>
      <c r="P388" s="64"/>
      <c r="Q388" s="64"/>
      <c r="R388" s="64"/>
      <c r="S388" s="64"/>
      <c r="T388" s="65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6" t="s">
        <v>165</v>
      </c>
      <c r="AU388" s="16" t="s">
        <v>85</v>
      </c>
    </row>
    <row r="389" spans="1:65" s="13" customFormat="1" ht="11.25">
      <c r="B389" s="200"/>
      <c r="C389" s="201"/>
      <c r="D389" s="193" t="s">
        <v>169</v>
      </c>
      <c r="E389" s="202" t="s">
        <v>19</v>
      </c>
      <c r="F389" s="203" t="s">
        <v>1304</v>
      </c>
      <c r="G389" s="201"/>
      <c r="H389" s="204">
        <v>73.08</v>
      </c>
      <c r="I389" s="205"/>
      <c r="J389" s="201"/>
      <c r="K389" s="201"/>
      <c r="L389" s="206"/>
      <c r="M389" s="207"/>
      <c r="N389" s="208"/>
      <c r="O389" s="208"/>
      <c r="P389" s="208"/>
      <c r="Q389" s="208"/>
      <c r="R389" s="208"/>
      <c r="S389" s="208"/>
      <c r="T389" s="209"/>
      <c r="AT389" s="210" t="s">
        <v>169</v>
      </c>
      <c r="AU389" s="210" t="s">
        <v>85</v>
      </c>
      <c r="AV389" s="13" t="s">
        <v>85</v>
      </c>
      <c r="AW389" s="13" t="s">
        <v>38</v>
      </c>
      <c r="AX389" s="13" t="s">
        <v>83</v>
      </c>
      <c r="AY389" s="210" t="s">
        <v>156</v>
      </c>
    </row>
    <row r="390" spans="1:65" s="2" customFormat="1" ht="16.5" customHeight="1">
      <c r="A390" s="34"/>
      <c r="B390" s="35"/>
      <c r="C390" s="211" t="s">
        <v>609</v>
      </c>
      <c r="D390" s="211" t="s">
        <v>336</v>
      </c>
      <c r="E390" s="212" t="s">
        <v>550</v>
      </c>
      <c r="F390" s="213" t="s">
        <v>551</v>
      </c>
      <c r="G390" s="214" t="s">
        <v>180</v>
      </c>
      <c r="H390" s="215">
        <v>6.09</v>
      </c>
      <c r="I390" s="216"/>
      <c r="J390" s="217">
        <f>ROUND(I390*H390,2)</f>
        <v>0</v>
      </c>
      <c r="K390" s="213" t="s">
        <v>162</v>
      </c>
      <c r="L390" s="218"/>
      <c r="M390" s="219" t="s">
        <v>19</v>
      </c>
      <c r="N390" s="220" t="s">
        <v>47</v>
      </c>
      <c r="O390" s="64"/>
      <c r="P390" s="189">
        <f>O390*H390</f>
        <v>0</v>
      </c>
      <c r="Q390" s="189">
        <v>1.7590000000000001E-2</v>
      </c>
      <c r="R390" s="189">
        <f>Q390*H390</f>
        <v>0.10712310000000001</v>
      </c>
      <c r="S390" s="189">
        <v>0</v>
      </c>
      <c r="T390" s="190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1" t="s">
        <v>214</v>
      </c>
      <c r="AT390" s="191" t="s">
        <v>336</v>
      </c>
      <c r="AU390" s="191" t="s">
        <v>85</v>
      </c>
      <c r="AY390" s="16" t="s">
        <v>156</v>
      </c>
      <c r="BE390" s="192">
        <f>IF(N390="základní",J390,0)</f>
        <v>0</v>
      </c>
      <c r="BF390" s="192">
        <f>IF(N390="snížená",J390,0)</f>
        <v>0</v>
      </c>
      <c r="BG390" s="192">
        <f>IF(N390="zákl. přenesená",J390,0)</f>
        <v>0</v>
      </c>
      <c r="BH390" s="192">
        <f>IF(N390="sníž. přenesená",J390,0)</f>
        <v>0</v>
      </c>
      <c r="BI390" s="192">
        <f>IF(N390="nulová",J390,0)</f>
        <v>0</v>
      </c>
      <c r="BJ390" s="16" t="s">
        <v>83</v>
      </c>
      <c r="BK390" s="192">
        <f>ROUND(I390*H390,2)</f>
        <v>0</v>
      </c>
      <c r="BL390" s="16" t="s">
        <v>163</v>
      </c>
      <c r="BM390" s="191" t="s">
        <v>1305</v>
      </c>
    </row>
    <row r="391" spans="1:65" s="2" customFormat="1" ht="11.25">
      <c r="A391" s="34"/>
      <c r="B391" s="35"/>
      <c r="C391" s="36"/>
      <c r="D391" s="193" t="s">
        <v>165</v>
      </c>
      <c r="E391" s="36"/>
      <c r="F391" s="194" t="s">
        <v>551</v>
      </c>
      <c r="G391" s="36"/>
      <c r="H391" s="36"/>
      <c r="I391" s="195"/>
      <c r="J391" s="36"/>
      <c r="K391" s="36"/>
      <c r="L391" s="39"/>
      <c r="M391" s="196"/>
      <c r="N391" s="197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6" t="s">
        <v>165</v>
      </c>
      <c r="AU391" s="16" t="s">
        <v>85</v>
      </c>
    </row>
    <row r="392" spans="1:65" s="13" customFormat="1" ht="11.25">
      <c r="B392" s="200"/>
      <c r="C392" s="201"/>
      <c r="D392" s="193" t="s">
        <v>169</v>
      </c>
      <c r="E392" s="202" t="s">
        <v>19</v>
      </c>
      <c r="F392" s="203" t="s">
        <v>1306</v>
      </c>
      <c r="G392" s="201"/>
      <c r="H392" s="204">
        <v>6.09</v>
      </c>
      <c r="I392" s="205"/>
      <c r="J392" s="201"/>
      <c r="K392" s="201"/>
      <c r="L392" s="206"/>
      <c r="M392" s="207"/>
      <c r="N392" s="208"/>
      <c r="O392" s="208"/>
      <c r="P392" s="208"/>
      <c r="Q392" s="208"/>
      <c r="R392" s="208"/>
      <c r="S392" s="208"/>
      <c r="T392" s="209"/>
      <c r="AT392" s="210" t="s">
        <v>169</v>
      </c>
      <c r="AU392" s="210" t="s">
        <v>85</v>
      </c>
      <c r="AV392" s="13" t="s">
        <v>85</v>
      </c>
      <c r="AW392" s="13" t="s">
        <v>38</v>
      </c>
      <c r="AX392" s="13" t="s">
        <v>83</v>
      </c>
      <c r="AY392" s="210" t="s">
        <v>156</v>
      </c>
    </row>
    <row r="393" spans="1:65" s="2" customFormat="1" ht="16.5" customHeight="1">
      <c r="A393" s="34"/>
      <c r="B393" s="35"/>
      <c r="C393" s="180" t="s">
        <v>613</v>
      </c>
      <c r="D393" s="180" t="s">
        <v>158</v>
      </c>
      <c r="E393" s="181" t="s">
        <v>555</v>
      </c>
      <c r="F393" s="182" t="s">
        <v>556</v>
      </c>
      <c r="G393" s="183" t="s">
        <v>417</v>
      </c>
      <c r="H393" s="184">
        <v>2</v>
      </c>
      <c r="I393" s="185"/>
      <c r="J393" s="186">
        <f>ROUND(I393*H393,2)</f>
        <v>0</v>
      </c>
      <c r="K393" s="182" t="s">
        <v>162</v>
      </c>
      <c r="L393" s="39"/>
      <c r="M393" s="187" t="s">
        <v>19</v>
      </c>
      <c r="N393" s="188" t="s">
        <v>47</v>
      </c>
      <c r="O393" s="64"/>
      <c r="P393" s="189">
        <f>O393*H393</f>
        <v>0</v>
      </c>
      <c r="Q393" s="189">
        <v>0</v>
      </c>
      <c r="R393" s="189">
        <f>Q393*H393</f>
        <v>0</v>
      </c>
      <c r="S393" s="189">
        <v>0</v>
      </c>
      <c r="T393" s="190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1" t="s">
        <v>163</v>
      </c>
      <c r="AT393" s="191" t="s">
        <v>158</v>
      </c>
      <c r="AU393" s="191" t="s">
        <v>85</v>
      </c>
      <c r="AY393" s="16" t="s">
        <v>156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6" t="s">
        <v>83</v>
      </c>
      <c r="BK393" s="192">
        <f>ROUND(I393*H393,2)</f>
        <v>0</v>
      </c>
      <c r="BL393" s="16" t="s">
        <v>163</v>
      </c>
      <c r="BM393" s="191" t="s">
        <v>1307</v>
      </c>
    </row>
    <row r="394" spans="1:65" s="2" customFormat="1" ht="19.5">
      <c r="A394" s="34"/>
      <c r="B394" s="35"/>
      <c r="C394" s="36"/>
      <c r="D394" s="193" t="s">
        <v>165</v>
      </c>
      <c r="E394" s="36"/>
      <c r="F394" s="194" t="s">
        <v>558</v>
      </c>
      <c r="G394" s="36"/>
      <c r="H394" s="36"/>
      <c r="I394" s="195"/>
      <c r="J394" s="36"/>
      <c r="K394" s="36"/>
      <c r="L394" s="39"/>
      <c r="M394" s="196"/>
      <c r="N394" s="197"/>
      <c r="O394" s="64"/>
      <c r="P394" s="64"/>
      <c r="Q394" s="64"/>
      <c r="R394" s="64"/>
      <c r="S394" s="64"/>
      <c r="T394" s="65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6" t="s">
        <v>165</v>
      </c>
      <c r="AU394" s="16" t="s">
        <v>85</v>
      </c>
    </row>
    <row r="395" spans="1:65" s="2" customFormat="1" ht="11.25">
      <c r="A395" s="34"/>
      <c r="B395" s="35"/>
      <c r="C395" s="36"/>
      <c r="D395" s="198" t="s">
        <v>167</v>
      </c>
      <c r="E395" s="36"/>
      <c r="F395" s="199" t="s">
        <v>559</v>
      </c>
      <c r="G395" s="36"/>
      <c r="H395" s="36"/>
      <c r="I395" s="195"/>
      <c r="J395" s="36"/>
      <c r="K395" s="36"/>
      <c r="L395" s="39"/>
      <c r="M395" s="196"/>
      <c r="N395" s="197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6" t="s">
        <v>167</v>
      </c>
      <c r="AU395" s="16" t="s">
        <v>85</v>
      </c>
    </row>
    <row r="396" spans="1:65" s="13" customFormat="1" ht="11.25">
      <c r="B396" s="200"/>
      <c r="C396" s="201"/>
      <c r="D396" s="193" t="s">
        <v>169</v>
      </c>
      <c r="E396" s="202" t="s">
        <v>19</v>
      </c>
      <c r="F396" s="203" t="s">
        <v>1308</v>
      </c>
      <c r="G396" s="201"/>
      <c r="H396" s="204">
        <v>2</v>
      </c>
      <c r="I396" s="205"/>
      <c r="J396" s="201"/>
      <c r="K396" s="201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169</v>
      </c>
      <c r="AU396" s="210" t="s">
        <v>85</v>
      </c>
      <c r="AV396" s="13" t="s">
        <v>85</v>
      </c>
      <c r="AW396" s="13" t="s">
        <v>38</v>
      </c>
      <c r="AX396" s="13" t="s">
        <v>83</v>
      </c>
      <c r="AY396" s="210" t="s">
        <v>156</v>
      </c>
    </row>
    <row r="397" spans="1:65" s="2" customFormat="1" ht="16.5" customHeight="1">
      <c r="A397" s="34"/>
      <c r="B397" s="35"/>
      <c r="C397" s="211" t="s">
        <v>620</v>
      </c>
      <c r="D397" s="211" t="s">
        <v>336</v>
      </c>
      <c r="E397" s="212" t="s">
        <v>562</v>
      </c>
      <c r="F397" s="213" t="s">
        <v>563</v>
      </c>
      <c r="G397" s="214" t="s">
        <v>417</v>
      </c>
      <c r="H397" s="215">
        <v>2</v>
      </c>
      <c r="I397" s="216"/>
      <c r="J397" s="217">
        <f>ROUND(I397*H397,2)</f>
        <v>0</v>
      </c>
      <c r="K397" s="213" t="s">
        <v>162</v>
      </c>
      <c r="L397" s="218"/>
      <c r="M397" s="219" t="s">
        <v>19</v>
      </c>
      <c r="N397" s="220" t="s">
        <v>47</v>
      </c>
      <c r="O397" s="64"/>
      <c r="P397" s="189">
        <f>O397*H397</f>
        <v>0</v>
      </c>
      <c r="Q397" s="189">
        <v>9.4999999999999998E-3</v>
      </c>
      <c r="R397" s="189">
        <f>Q397*H397</f>
        <v>1.9E-2</v>
      </c>
      <c r="S397" s="189">
        <v>0</v>
      </c>
      <c r="T397" s="190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1" t="s">
        <v>214</v>
      </c>
      <c r="AT397" s="191" t="s">
        <v>336</v>
      </c>
      <c r="AU397" s="191" t="s">
        <v>85</v>
      </c>
      <c r="AY397" s="16" t="s">
        <v>156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6" t="s">
        <v>83</v>
      </c>
      <c r="BK397" s="192">
        <f>ROUND(I397*H397,2)</f>
        <v>0</v>
      </c>
      <c r="BL397" s="16" t="s">
        <v>163</v>
      </c>
      <c r="BM397" s="191" t="s">
        <v>1309</v>
      </c>
    </row>
    <row r="398" spans="1:65" s="2" customFormat="1" ht="11.25">
      <c r="A398" s="34"/>
      <c r="B398" s="35"/>
      <c r="C398" s="36"/>
      <c r="D398" s="193" t="s">
        <v>165</v>
      </c>
      <c r="E398" s="36"/>
      <c r="F398" s="194" t="s">
        <v>563</v>
      </c>
      <c r="G398" s="36"/>
      <c r="H398" s="36"/>
      <c r="I398" s="195"/>
      <c r="J398" s="36"/>
      <c r="K398" s="36"/>
      <c r="L398" s="39"/>
      <c r="M398" s="196"/>
      <c r="N398" s="197"/>
      <c r="O398" s="64"/>
      <c r="P398" s="64"/>
      <c r="Q398" s="64"/>
      <c r="R398" s="64"/>
      <c r="S398" s="64"/>
      <c r="T398" s="65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6" t="s">
        <v>165</v>
      </c>
      <c r="AU398" s="16" t="s">
        <v>85</v>
      </c>
    </row>
    <row r="399" spans="1:65" s="2" customFormat="1" ht="21.75" customHeight="1">
      <c r="A399" s="34"/>
      <c r="B399" s="35"/>
      <c r="C399" s="180" t="s">
        <v>627</v>
      </c>
      <c r="D399" s="180" t="s">
        <v>158</v>
      </c>
      <c r="E399" s="181" t="s">
        <v>577</v>
      </c>
      <c r="F399" s="182" t="s">
        <v>578</v>
      </c>
      <c r="G399" s="183" t="s">
        <v>417</v>
      </c>
      <c r="H399" s="184">
        <v>2</v>
      </c>
      <c r="I399" s="185"/>
      <c r="J399" s="186">
        <f>ROUND(I399*H399,2)</f>
        <v>0</v>
      </c>
      <c r="K399" s="182" t="s">
        <v>162</v>
      </c>
      <c r="L399" s="39"/>
      <c r="M399" s="187" t="s">
        <v>19</v>
      </c>
      <c r="N399" s="188" t="s">
        <v>47</v>
      </c>
      <c r="O399" s="64"/>
      <c r="P399" s="189">
        <f>O399*H399</f>
        <v>0</v>
      </c>
      <c r="Q399" s="189">
        <v>1.0000000000000001E-5</v>
      </c>
      <c r="R399" s="189">
        <f>Q399*H399</f>
        <v>2.0000000000000002E-5</v>
      </c>
      <c r="S399" s="189">
        <v>0</v>
      </c>
      <c r="T399" s="190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1" t="s">
        <v>163</v>
      </c>
      <c r="AT399" s="191" t="s">
        <v>158</v>
      </c>
      <c r="AU399" s="191" t="s">
        <v>85</v>
      </c>
      <c r="AY399" s="16" t="s">
        <v>156</v>
      </c>
      <c r="BE399" s="192">
        <f>IF(N399="základní",J399,0)</f>
        <v>0</v>
      </c>
      <c r="BF399" s="192">
        <f>IF(N399="snížená",J399,0)</f>
        <v>0</v>
      </c>
      <c r="BG399" s="192">
        <f>IF(N399="zákl. přenesená",J399,0)</f>
        <v>0</v>
      </c>
      <c r="BH399" s="192">
        <f>IF(N399="sníž. přenesená",J399,0)</f>
        <v>0</v>
      </c>
      <c r="BI399" s="192">
        <f>IF(N399="nulová",J399,0)</f>
        <v>0</v>
      </c>
      <c r="BJ399" s="16" t="s">
        <v>83</v>
      </c>
      <c r="BK399" s="192">
        <f>ROUND(I399*H399,2)</f>
        <v>0</v>
      </c>
      <c r="BL399" s="16" t="s">
        <v>163</v>
      </c>
      <c r="BM399" s="191" t="s">
        <v>1310</v>
      </c>
    </row>
    <row r="400" spans="1:65" s="2" customFormat="1" ht="11.25">
      <c r="A400" s="34"/>
      <c r="B400" s="35"/>
      <c r="C400" s="36"/>
      <c r="D400" s="193" t="s">
        <v>165</v>
      </c>
      <c r="E400" s="36"/>
      <c r="F400" s="194" t="s">
        <v>580</v>
      </c>
      <c r="G400" s="36"/>
      <c r="H400" s="36"/>
      <c r="I400" s="195"/>
      <c r="J400" s="36"/>
      <c r="K400" s="36"/>
      <c r="L400" s="39"/>
      <c r="M400" s="196"/>
      <c r="N400" s="197"/>
      <c r="O400" s="64"/>
      <c r="P400" s="64"/>
      <c r="Q400" s="64"/>
      <c r="R400" s="64"/>
      <c r="S400" s="64"/>
      <c r="T400" s="65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6" t="s">
        <v>165</v>
      </c>
      <c r="AU400" s="16" t="s">
        <v>85</v>
      </c>
    </row>
    <row r="401" spans="1:65" s="2" customFormat="1" ht="11.25">
      <c r="A401" s="34"/>
      <c r="B401" s="35"/>
      <c r="C401" s="36"/>
      <c r="D401" s="198" t="s">
        <v>167</v>
      </c>
      <c r="E401" s="36"/>
      <c r="F401" s="199" t="s">
        <v>581</v>
      </c>
      <c r="G401" s="36"/>
      <c r="H401" s="36"/>
      <c r="I401" s="195"/>
      <c r="J401" s="36"/>
      <c r="K401" s="36"/>
      <c r="L401" s="39"/>
      <c r="M401" s="196"/>
      <c r="N401" s="197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6" t="s">
        <v>167</v>
      </c>
      <c r="AU401" s="16" t="s">
        <v>85</v>
      </c>
    </row>
    <row r="402" spans="1:65" s="13" customFormat="1" ht="11.25">
      <c r="B402" s="200"/>
      <c r="C402" s="201"/>
      <c r="D402" s="193" t="s">
        <v>169</v>
      </c>
      <c r="E402" s="202" t="s">
        <v>19</v>
      </c>
      <c r="F402" s="203" t="s">
        <v>1311</v>
      </c>
      <c r="G402" s="201"/>
      <c r="H402" s="204">
        <v>2</v>
      </c>
      <c r="I402" s="205"/>
      <c r="J402" s="201"/>
      <c r="K402" s="201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169</v>
      </c>
      <c r="AU402" s="210" t="s">
        <v>85</v>
      </c>
      <c r="AV402" s="13" t="s">
        <v>85</v>
      </c>
      <c r="AW402" s="13" t="s">
        <v>38</v>
      </c>
      <c r="AX402" s="13" t="s">
        <v>83</v>
      </c>
      <c r="AY402" s="210" t="s">
        <v>156</v>
      </c>
    </row>
    <row r="403" spans="1:65" s="2" customFormat="1" ht="16.5" customHeight="1">
      <c r="A403" s="34"/>
      <c r="B403" s="35"/>
      <c r="C403" s="211" t="s">
        <v>631</v>
      </c>
      <c r="D403" s="211" t="s">
        <v>336</v>
      </c>
      <c r="E403" s="212" t="s">
        <v>584</v>
      </c>
      <c r="F403" s="213" t="s">
        <v>585</v>
      </c>
      <c r="G403" s="214" t="s">
        <v>417</v>
      </c>
      <c r="H403" s="215">
        <v>1</v>
      </c>
      <c r="I403" s="216"/>
      <c r="J403" s="217">
        <f>ROUND(I403*H403,2)</f>
        <v>0</v>
      </c>
      <c r="K403" s="213" t="s">
        <v>162</v>
      </c>
      <c r="L403" s="218"/>
      <c r="M403" s="219" t="s">
        <v>19</v>
      </c>
      <c r="N403" s="220" t="s">
        <v>47</v>
      </c>
      <c r="O403" s="64"/>
      <c r="P403" s="189">
        <f>O403*H403</f>
        <v>0</v>
      </c>
      <c r="Q403" s="189">
        <v>6.4000000000000003E-3</v>
      </c>
      <c r="R403" s="189">
        <f>Q403*H403</f>
        <v>6.4000000000000003E-3</v>
      </c>
      <c r="S403" s="189">
        <v>0</v>
      </c>
      <c r="T403" s="190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1" t="s">
        <v>214</v>
      </c>
      <c r="AT403" s="191" t="s">
        <v>336</v>
      </c>
      <c r="AU403" s="191" t="s">
        <v>85</v>
      </c>
      <c r="AY403" s="16" t="s">
        <v>156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6" t="s">
        <v>83</v>
      </c>
      <c r="BK403" s="192">
        <f>ROUND(I403*H403,2)</f>
        <v>0</v>
      </c>
      <c r="BL403" s="16" t="s">
        <v>163</v>
      </c>
      <c r="BM403" s="191" t="s">
        <v>1312</v>
      </c>
    </row>
    <row r="404" spans="1:65" s="2" customFormat="1" ht="11.25">
      <c r="A404" s="34"/>
      <c r="B404" s="35"/>
      <c r="C404" s="36"/>
      <c r="D404" s="193" t="s">
        <v>165</v>
      </c>
      <c r="E404" s="36"/>
      <c r="F404" s="194" t="s">
        <v>585</v>
      </c>
      <c r="G404" s="36"/>
      <c r="H404" s="36"/>
      <c r="I404" s="195"/>
      <c r="J404" s="36"/>
      <c r="K404" s="36"/>
      <c r="L404" s="39"/>
      <c r="M404" s="196"/>
      <c r="N404" s="197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6" t="s">
        <v>165</v>
      </c>
      <c r="AU404" s="16" t="s">
        <v>85</v>
      </c>
    </row>
    <row r="405" spans="1:65" s="2" customFormat="1" ht="16.5" customHeight="1">
      <c r="A405" s="34"/>
      <c r="B405" s="35"/>
      <c r="C405" s="211" t="s">
        <v>635</v>
      </c>
      <c r="D405" s="211" t="s">
        <v>336</v>
      </c>
      <c r="E405" s="212" t="s">
        <v>588</v>
      </c>
      <c r="F405" s="213" t="s">
        <v>589</v>
      </c>
      <c r="G405" s="214" t="s">
        <v>417</v>
      </c>
      <c r="H405" s="215">
        <v>1</v>
      </c>
      <c r="I405" s="216"/>
      <c r="J405" s="217">
        <f>ROUND(I405*H405,2)</f>
        <v>0</v>
      </c>
      <c r="K405" s="213" t="s">
        <v>162</v>
      </c>
      <c r="L405" s="218"/>
      <c r="M405" s="219" t="s">
        <v>19</v>
      </c>
      <c r="N405" s="220" t="s">
        <v>47</v>
      </c>
      <c r="O405" s="64"/>
      <c r="P405" s="189">
        <f>O405*H405</f>
        <v>0</v>
      </c>
      <c r="Q405" s="189">
        <v>6.1000000000000004E-3</v>
      </c>
      <c r="R405" s="189">
        <f>Q405*H405</f>
        <v>6.1000000000000004E-3</v>
      </c>
      <c r="S405" s="189">
        <v>0</v>
      </c>
      <c r="T405" s="190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1" t="s">
        <v>214</v>
      </c>
      <c r="AT405" s="191" t="s">
        <v>336</v>
      </c>
      <c r="AU405" s="191" t="s">
        <v>85</v>
      </c>
      <c r="AY405" s="16" t="s">
        <v>156</v>
      </c>
      <c r="BE405" s="192">
        <f>IF(N405="základní",J405,0)</f>
        <v>0</v>
      </c>
      <c r="BF405" s="192">
        <f>IF(N405="snížená",J405,0)</f>
        <v>0</v>
      </c>
      <c r="BG405" s="192">
        <f>IF(N405="zákl. přenesená",J405,0)</f>
        <v>0</v>
      </c>
      <c r="BH405" s="192">
        <f>IF(N405="sníž. přenesená",J405,0)</f>
        <v>0</v>
      </c>
      <c r="BI405" s="192">
        <f>IF(N405="nulová",J405,0)</f>
        <v>0</v>
      </c>
      <c r="BJ405" s="16" t="s">
        <v>83</v>
      </c>
      <c r="BK405" s="192">
        <f>ROUND(I405*H405,2)</f>
        <v>0</v>
      </c>
      <c r="BL405" s="16" t="s">
        <v>163</v>
      </c>
      <c r="BM405" s="191" t="s">
        <v>1313</v>
      </c>
    </row>
    <row r="406" spans="1:65" s="2" customFormat="1" ht="11.25">
      <c r="A406" s="34"/>
      <c r="B406" s="35"/>
      <c r="C406" s="36"/>
      <c r="D406" s="193" t="s">
        <v>165</v>
      </c>
      <c r="E406" s="36"/>
      <c r="F406" s="194" t="s">
        <v>589</v>
      </c>
      <c r="G406" s="36"/>
      <c r="H406" s="36"/>
      <c r="I406" s="195"/>
      <c r="J406" s="36"/>
      <c r="K406" s="36"/>
      <c r="L406" s="39"/>
      <c r="M406" s="196"/>
      <c r="N406" s="197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6" t="s">
        <v>165</v>
      </c>
      <c r="AU406" s="16" t="s">
        <v>85</v>
      </c>
    </row>
    <row r="407" spans="1:65" s="2" customFormat="1" ht="16.5" customHeight="1">
      <c r="A407" s="34"/>
      <c r="B407" s="35"/>
      <c r="C407" s="180" t="s">
        <v>639</v>
      </c>
      <c r="D407" s="180" t="s">
        <v>158</v>
      </c>
      <c r="E407" s="181" t="s">
        <v>592</v>
      </c>
      <c r="F407" s="182" t="s">
        <v>593</v>
      </c>
      <c r="G407" s="183" t="s">
        <v>417</v>
      </c>
      <c r="H407" s="184">
        <v>12</v>
      </c>
      <c r="I407" s="185"/>
      <c r="J407" s="186">
        <f>ROUND(I407*H407,2)</f>
        <v>0</v>
      </c>
      <c r="K407" s="182" t="s">
        <v>162</v>
      </c>
      <c r="L407" s="39"/>
      <c r="M407" s="187" t="s">
        <v>19</v>
      </c>
      <c r="N407" s="188" t="s">
        <v>47</v>
      </c>
      <c r="O407" s="64"/>
      <c r="P407" s="189">
        <f>O407*H407</f>
        <v>0</v>
      </c>
      <c r="Q407" s="189">
        <v>0</v>
      </c>
      <c r="R407" s="189">
        <f>Q407*H407</f>
        <v>0</v>
      </c>
      <c r="S407" s="189">
        <v>0</v>
      </c>
      <c r="T407" s="190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1" t="s">
        <v>163</v>
      </c>
      <c r="AT407" s="191" t="s">
        <v>158</v>
      </c>
      <c r="AU407" s="191" t="s">
        <v>85</v>
      </c>
      <c r="AY407" s="16" t="s">
        <v>156</v>
      </c>
      <c r="BE407" s="192">
        <f>IF(N407="základní",J407,0)</f>
        <v>0</v>
      </c>
      <c r="BF407" s="192">
        <f>IF(N407="snížená",J407,0)</f>
        <v>0</v>
      </c>
      <c r="BG407" s="192">
        <f>IF(N407="zákl. přenesená",J407,0)</f>
        <v>0</v>
      </c>
      <c r="BH407" s="192">
        <f>IF(N407="sníž. přenesená",J407,0)</f>
        <v>0</v>
      </c>
      <c r="BI407" s="192">
        <f>IF(N407="nulová",J407,0)</f>
        <v>0</v>
      </c>
      <c r="BJ407" s="16" t="s">
        <v>83</v>
      </c>
      <c r="BK407" s="192">
        <f>ROUND(I407*H407,2)</f>
        <v>0</v>
      </c>
      <c r="BL407" s="16" t="s">
        <v>163</v>
      </c>
      <c r="BM407" s="191" t="s">
        <v>1314</v>
      </c>
    </row>
    <row r="408" spans="1:65" s="2" customFormat="1" ht="19.5">
      <c r="A408" s="34"/>
      <c r="B408" s="35"/>
      <c r="C408" s="36"/>
      <c r="D408" s="193" t="s">
        <v>165</v>
      </c>
      <c r="E408" s="36"/>
      <c r="F408" s="194" t="s">
        <v>595</v>
      </c>
      <c r="G408" s="36"/>
      <c r="H408" s="36"/>
      <c r="I408" s="195"/>
      <c r="J408" s="36"/>
      <c r="K408" s="36"/>
      <c r="L408" s="39"/>
      <c r="M408" s="196"/>
      <c r="N408" s="197"/>
      <c r="O408" s="64"/>
      <c r="P408" s="64"/>
      <c r="Q408" s="64"/>
      <c r="R408" s="64"/>
      <c r="S408" s="64"/>
      <c r="T408" s="65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6" t="s">
        <v>165</v>
      </c>
      <c r="AU408" s="16" t="s">
        <v>85</v>
      </c>
    </row>
    <row r="409" spans="1:65" s="2" customFormat="1" ht="11.25">
      <c r="A409" s="34"/>
      <c r="B409" s="35"/>
      <c r="C409" s="36"/>
      <c r="D409" s="198" t="s">
        <v>167</v>
      </c>
      <c r="E409" s="36"/>
      <c r="F409" s="199" t="s">
        <v>596</v>
      </c>
      <c r="G409" s="36"/>
      <c r="H409" s="36"/>
      <c r="I409" s="195"/>
      <c r="J409" s="36"/>
      <c r="K409" s="36"/>
      <c r="L409" s="39"/>
      <c r="M409" s="196"/>
      <c r="N409" s="197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6" t="s">
        <v>167</v>
      </c>
      <c r="AU409" s="16" t="s">
        <v>85</v>
      </c>
    </row>
    <row r="410" spans="1:65" s="13" customFormat="1" ht="11.25">
      <c r="B410" s="200"/>
      <c r="C410" s="201"/>
      <c r="D410" s="193" t="s">
        <v>169</v>
      </c>
      <c r="E410" s="202" t="s">
        <v>19</v>
      </c>
      <c r="F410" s="203" t="s">
        <v>1315</v>
      </c>
      <c r="G410" s="201"/>
      <c r="H410" s="204">
        <v>12</v>
      </c>
      <c r="I410" s="205"/>
      <c r="J410" s="201"/>
      <c r="K410" s="201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169</v>
      </c>
      <c r="AU410" s="210" t="s">
        <v>85</v>
      </c>
      <c r="AV410" s="13" t="s">
        <v>85</v>
      </c>
      <c r="AW410" s="13" t="s">
        <v>38</v>
      </c>
      <c r="AX410" s="13" t="s">
        <v>83</v>
      </c>
      <c r="AY410" s="210" t="s">
        <v>156</v>
      </c>
    </row>
    <row r="411" spans="1:65" s="2" customFormat="1" ht="24.2" customHeight="1">
      <c r="A411" s="34"/>
      <c r="B411" s="35"/>
      <c r="C411" s="211" t="s">
        <v>643</v>
      </c>
      <c r="D411" s="211" t="s">
        <v>336</v>
      </c>
      <c r="E411" s="212" t="s">
        <v>599</v>
      </c>
      <c r="F411" s="213" t="s">
        <v>600</v>
      </c>
      <c r="G411" s="214" t="s">
        <v>417</v>
      </c>
      <c r="H411" s="215">
        <v>12</v>
      </c>
      <c r="I411" s="216"/>
      <c r="J411" s="217">
        <f>ROUND(I411*H411,2)</f>
        <v>0</v>
      </c>
      <c r="K411" s="213" t="s">
        <v>162</v>
      </c>
      <c r="L411" s="218"/>
      <c r="M411" s="219" t="s">
        <v>19</v>
      </c>
      <c r="N411" s="220" t="s">
        <v>47</v>
      </c>
      <c r="O411" s="64"/>
      <c r="P411" s="189">
        <f>O411*H411</f>
        <v>0</v>
      </c>
      <c r="Q411" s="189">
        <v>3.0000000000000001E-3</v>
      </c>
      <c r="R411" s="189">
        <f>Q411*H411</f>
        <v>3.6000000000000004E-2</v>
      </c>
      <c r="S411" s="189">
        <v>0</v>
      </c>
      <c r="T411" s="190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1" t="s">
        <v>214</v>
      </c>
      <c r="AT411" s="191" t="s">
        <v>336</v>
      </c>
      <c r="AU411" s="191" t="s">
        <v>85</v>
      </c>
      <c r="AY411" s="16" t="s">
        <v>156</v>
      </c>
      <c r="BE411" s="192">
        <f>IF(N411="základní",J411,0)</f>
        <v>0</v>
      </c>
      <c r="BF411" s="192">
        <f>IF(N411="snížená",J411,0)</f>
        <v>0</v>
      </c>
      <c r="BG411" s="192">
        <f>IF(N411="zákl. přenesená",J411,0)</f>
        <v>0</v>
      </c>
      <c r="BH411" s="192">
        <f>IF(N411="sníž. přenesená",J411,0)</f>
        <v>0</v>
      </c>
      <c r="BI411" s="192">
        <f>IF(N411="nulová",J411,0)</f>
        <v>0</v>
      </c>
      <c r="BJ411" s="16" t="s">
        <v>83</v>
      </c>
      <c r="BK411" s="192">
        <f>ROUND(I411*H411,2)</f>
        <v>0</v>
      </c>
      <c r="BL411" s="16" t="s">
        <v>163</v>
      </c>
      <c r="BM411" s="191" t="s">
        <v>1316</v>
      </c>
    </row>
    <row r="412" spans="1:65" s="2" customFormat="1" ht="11.25">
      <c r="A412" s="34"/>
      <c r="B412" s="35"/>
      <c r="C412" s="36"/>
      <c r="D412" s="193" t="s">
        <v>165</v>
      </c>
      <c r="E412" s="36"/>
      <c r="F412" s="194" t="s">
        <v>600</v>
      </c>
      <c r="G412" s="36"/>
      <c r="H412" s="36"/>
      <c r="I412" s="195"/>
      <c r="J412" s="36"/>
      <c r="K412" s="36"/>
      <c r="L412" s="39"/>
      <c r="M412" s="196"/>
      <c r="N412" s="197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6" t="s">
        <v>165</v>
      </c>
      <c r="AU412" s="16" t="s">
        <v>85</v>
      </c>
    </row>
    <row r="413" spans="1:65" s="2" customFormat="1" ht="16.5" customHeight="1">
      <c r="A413" s="34"/>
      <c r="B413" s="35"/>
      <c r="C413" s="180" t="s">
        <v>647</v>
      </c>
      <c r="D413" s="180" t="s">
        <v>158</v>
      </c>
      <c r="E413" s="181" t="s">
        <v>603</v>
      </c>
      <c r="F413" s="182" t="s">
        <v>604</v>
      </c>
      <c r="G413" s="183" t="s">
        <v>417</v>
      </c>
      <c r="H413" s="184">
        <v>1</v>
      </c>
      <c r="I413" s="185"/>
      <c r="J413" s="186">
        <f>ROUND(I413*H413,2)</f>
        <v>0</v>
      </c>
      <c r="K413" s="182" t="s">
        <v>162</v>
      </c>
      <c r="L413" s="39"/>
      <c r="M413" s="187" t="s">
        <v>19</v>
      </c>
      <c r="N413" s="188" t="s">
        <v>47</v>
      </c>
      <c r="O413" s="64"/>
      <c r="P413" s="189">
        <f>O413*H413</f>
        <v>0</v>
      </c>
      <c r="Q413" s="189">
        <v>8.8699999999999994E-3</v>
      </c>
      <c r="R413" s="189">
        <f>Q413*H413</f>
        <v>8.8699999999999994E-3</v>
      </c>
      <c r="S413" s="189">
        <v>0</v>
      </c>
      <c r="T413" s="190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1" t="s">
        <v>163</v>
      </c>
      <c r="AT413" s="191" t="s">
        <v>158</v>
      </c>
      <c r="AU413" s="191" t="s">
        <v>85</v>
      </c>
      <c r="AY413" s="16" t="s">
        <v>156</v>
      </c>
      <c r="BE413" s="192">
        <f>IF(N413="základní",J413,0)</f>
        <v>0</v>
      </c>
      <c r="BF413" s="192">
        <f>IF(N413="snížená",J413,0)</f>
        <v>0</v>
      </c>
      <c r="BG413" s="192">
        <f>IF(N413="zákl. přenesená",J413,0)</f>
        <v>0</v>
      </c>
      <c r="BH413" s="192">
        <f>IF(N413="sníž. přenesená",J413,0)</f>
        <v>0</v>
      </c>
      <c r="BI413" s="192">
        <f>IF(N413="nulová",J413,0)</f>
        <v>0</v>
      </c>
      <c r="BJ413" s="16" t="s">
        <v>83</v>
      </c>
      <c r="BK413" s="192">
        <f>ROUND(I413*H413,2)</f>
        <v>0</v>
      </c>
      <c r="BL413" s="16" t="s">
        <v>163</v>
      </c>
      <c r="BM413" s="191" t="s">
        <v>1317</v>
      </c>
    </row>
    <row r="414" spans="1:65" s="2" customFormat="1" ht="11.25">
      <c r="A414" s="34"/>
      <c r="B414" s="35"/>
      <c r="C414" s="36"/>
      <c r="D414" s="193" t="s">
        <v>165</v>
      </c>
      <c r="E414" s="36"/>
      <c r="F414" s="194" t="s">
        <v>606</v>
      </c>
      <c r="G414" s="36"/>
      <c r="H414" s="36"/>
      <c r="I414" s="195"/>
      <c r="J414" s="36"/>
      <c r="K414" s="36"/>
      <c r="L414" s="39"/>
      <c r="M414" s="196"/>
      <c r="N414" s="197"/>
      <c r="O414" s="64"/>
      <c r="P414" s="64"/>
      <c r="Q414" s="64"/>
      <c r="R414" s="64"/>
      <c r="S414" s="64"/>
      <c r="T414" s="65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6" t="s">
        <v>165</v>
      </c>
      <c r="AU414" s="16" t="s">
        <v>85</v>
      </c>
    </row>
    <row r="415" spans="1:65" s="2" customFormat="1" ht="11.25">
      <c r="A415" s="34"/>
      <c r="B415" s="35"/>
      <c r="C415" s="36"/>
      <c r="D415" s="198" t="s">
        <v>167</v>
      </c>
      <c r="E415" s="36"/>
      <c r="F415" s="199" t="s">
        <v>607</v>
      </c>
      <c r="G415" s="36"/>
      <c r="H415" s="36"/>
      <c r="I415" s="195"/>
      <c r="J415" s="36"/>
      <c r="K415" s="36"/>
      <c r="L415" s="39"/>
      <c r="M415" s="196"/>
      <c r="N415" s="197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6" t="s">
        <v>167</v>
      </c>
      <c r="AU415" s="16" t="s">
        <v>85</v>
      </c>
    </row>
    <row r="416" spans="1:65" s="13" customFormat="1" ht="11.25">
      <c r="B416" s="200"/>
      <c r="C416" s="201"/>
      <c r="D416" s="193" t="s">
        <v>169</v>
      </c>
      <c r="E416" s="202" t="s">
        <v>19</v>
      </c>
      <c r="F416" s="203" t="s">
        <v>1228</v>
      </c>
      <c r="G416" s="201"/>
      <c r="H416" s="204">
        <v>1</v>
      </c>
      <c r="I416" s="205"/>
      <c r="J416" s="201"/>
      <c r="K416" s="201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169</v>
      </c>
      <c r="AU416" s="210" t="s">
        <v>85</v>
      </c>
      <c r="AV416" s="13" t="s">
        <v>85</v>
      </c>
      <c r="AW416" s="13" t="s">
        <v>38</v>
      </c>
      <c r="AX416" s="13" t="s">
        <v>83</v>
      </c>
      <c r="AY416" s="210" t="s">
        <v>156</v>
      </c>
    </row>
    <row r="417" spans="1:65" s="2" customFormat="1" ht="24.2" customHeight="1">
      <c r="A417" s="34"/>
      <c r="B417" s="35"/>
      <c r="C417" s="211" t="s">
        <v>651</v>
      </c>
      <c r="D417" s="211" t="s">
        <v>336</v>
      </c>
      <c r="E417" s="212" t="s">
        <v>610</v>
      </c>
      <c r="F417" s="213" t="s">
        <v>611</v>
      </c>
      <c r="G417" s="214" t="s">
        <v>417</v>
      </c>
      <c r="H417" s="215">
        <v>1</v>
      </c>
      <c r="I417" s="216"/>
      <c r="J417" s="217">
        <f>ROUND(I417*H417,2)</f>
        <v>0</v>
      </c>
      <c r="K417" s="213" t="s">
        <v>19</v>
      </c>
      <c r="L417" s="218"/>
      <c r="M417" s="219" t="s">
        <v>19</v>
      </c>
      <c r="N417" s="220" t="s">
        <v>47</v>
      </c>
      <c r="O417" s="64"/>
      <c r="P417" s="189">
        <f>O417*H417</f>
        <v>0</v>
      </c>
      <c r="Q417" s="189">
        <v>0</v>
      </c>
      <c r="R417" s="189">
        <f>Q417*H417</f>
        <v>0</v>
      </c>
      <c r="S417" s="189">
        <v>0</v>
      </c>
      <c r="T417" s="190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1" t="s">
        <v>214</v>
      </c>
      <c r="AT417" s="191" t="s">
        <v>336</v>
      </c>
      <c r="AU417" s="191" t="s">
        <v>85</v>
      </c>
      <c r="AY417" s="16" t="s">
        <v>156</v>
      </c>
      <c r="BE417" s="192">
        <f>IF(N417="základní",J417,0)</f>
        <v>0</v>
      </c>
      <c r="BF417" s="192">
        <f>IF(N417="snížená",J417,0)</f>
        <v>0</v>
      </c>
      <c r="BG417" s="192">
        <f>IF(N417="zákl. přenesená",J417,0)</f>
        <v>0</v>
      </c>
      <c r="BH417" s="192">
        <f>IF(N417="sníž. přenesená",J417,0)</f>
        <v>0</v>
      </c>
      <c r="BI417" s="192">
        <f>IF(N417="nulová",J417,0)</f>
        <v>0</v>
      </c>
      <c r="BJ417" s="16" t="s">
        <v>83</v>
      </c>
      <c r="BK417" s="192">
        <f>ROUND(I417*H417,2)</f>
        <v>0</v>
      </c>
      <c r="BL417" s="16" t="s">
        <v>163</v>
      </c>
      <c r="BM417" s="191" t="s">
        <v>1318</v>
      </c>
    </row>
    <row r="418" spans="1:65" s="2" customFormat="1" ht="11.25">
      <c r="A418" s="34"/>
      <c r="B418" s="35"/>
      <c r="C418" s="36"/>
      <c r="D418" s="193" t="s">
        <v>165</v>
      </c>
      <c r="E418" s="36"/>
      <c r="F418" s="194" t="s">
        <v>611</v>
      </c>
      <c r="G418" s="36"/>
      <c r="H418" s="36"/>
      <c r="I418" s="195"/>
      <c r="J418" s="36"/>
      <c r="K418" s="36"/>
      <c r="L418" s="39"/>
      <c r="M418" s="196"/>
      <c r="N418" s="197"/>
      <c r="O418" s="64"/>
      <c r="P418" s="64"/>
      <c r="Q418" s="64"/>
      <c r="R418" s="64"/>
      <c r="S418" s="64"/>
      <c r="T418" s="65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6" t="s">
        <v>165</v>
      </c>
      <c r="AU418" s="16" t="s">
        <v>85</v>
      </c>
    </row>
    <row r="419" spans="1:65" s="2" customFormat="1" ht="16.5" customHeight="1">
      <c r="A419" s="34"/>
      <c r="B419" s="35"/>
      <c r="C419" s="180" t="s">
        <v>655</v>
      </c>
      <c r="D419" s="180" t="s">
        <v>158</v>
      </c>
      <c r="E419" s="181" t="s">
        <v>614</v>
      </c>
      <c r="F419" s="182" t="s">
        <v>615</v>
      </c>
      <c r="G419" s="183" t="s">
        <v>417</v>
      </c>
      <c r="H419" s="184">
        <v>13</v>
      </c>
      <c r="I419" s="185"/>
      <c r="J419" s="186">
        <f>ROUND(I419*H419,2)</f>
        <v>0</v>
      </c>
      <c r="K419" s="182" t="s">
        <v>162</v>
      </c>
      <c r="L419" s="39"/>
      <c r="M419" s="187" t="s">
        <v>19</v>
      </c>
      <c r="N419" s="188" t="s">
        <v>47</v>
      </c>
      <c r="O419" s="64"/>
      <c r="P419" s="189">
        <f>O419*H419</f>
        <v>0</v>
      </c>
      <c r="Q419" s="189">
        <v>3.5729999999999998E-2</v>
      </c>
      <c r="R419" s="189">
        <f>Q419*H419</f>
        <v>0.46448999999999996</v>
      </c>
      <c r="S419" s="189">
        <v>0</v>
      </c>
      <c r="T419" s="190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1" t="s">
        <v>163</v>
      </c>
      <c r="AT419" s="191" t="s">
        <v>158</v>
      </c>
      <c r="AU419" s="191" t="s">
        <v>85</v>
      </c>
      <c r="AY419" s="16" t="s">
        <v>156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6" t="s">
        <v>83</v>
      </c>
      <c r="BK419" s="192">
        <f>ROUND(I419*H419,2)</f>
        <v>0</v>
      </c>
      <c r="BL419" s="16" t="s">
        <v>163</v>
      </c>
      <c r="BM419" s="191" t="s">
        <v>1319</v>
      </c>
    </row>
    <row r="420" spans="1:65" s="2" customFormat="1" ht="11.25">
      <c r="A420" s="34"/>
      <c r="B420" s="35"/>
      <c r="C420" s="36"/>
      <c r="D420" s="193" t="s">
        <v>165</v>
      </c>
      <c r="E420" s="36"/>
      <c r="F420" s="194" t="s">
        <v>617</v>
      </c>
      <c r="G420" s="36"/>
      <c r="H420" s="36"/>
      <c r="I420" s="195"/>
      <c r="J420" s="36"/>
      <c r="K420" s="36"/>
      <c r="L420" s="39"/>
      <c r="M420" s="196"/>
      <c r="N420" s="197"/>
      <c r="O420" s="64"/>
      <c r="P420" s="64"/>
      <c r="Q420" s="64"/>
      <c r="R420" s="64"/>
      <c r="S420" s="64"/>
      <c r="T420" s="65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6" t="s">
        <v>165</v>
      </c>
      <c r="AU420" s="16" t="s">
        <v>85</v>
      </c>
    </row>
    <row r="421" spans="1:65" s="2" customFormat="1" ht="11.25">
      <c r="A421" s="34"/>
      <c r="B421" s="35"/>
      <c r="C421" s="36"/>
      <c r="D421" s="198" t="s">
        <v>167</v>
      </c>
      <c r="E421" s="36"/>
      <c r="F421" s="199" t="s">
        <v>618</v>
      </c>
      <c r="G421" s="36"/>
      <c r="H421" s="36"/>
      <c r="I421" s="195"/>
      <c r="J421" s="36"/>
      <c r="K421" s="36"/>
      <c r="L421" s="39"/>
      <c r="M421" s="196"/>
      <c r="N421" s="197"/>
      <c r="O421" s="64"/>
      <c r="P421" s="64"/>
      <c r="Q421" s="64"/>
      <c r="R421" s="64"/>
      <c r="S421" s="64"/>
      <c r="T421" s="65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6" t="s">
        <v>167</v>
      </c>
      <c r="AU421" s="16" t="s">
        <v>85</v>
      </c>
    </row>
    <row r="422" spans="1:65" s="13" customFormat="1" ht="11.25">
      <c r="B422" s="200"/>
      <c r="C422" s="201"/>
      <c r="D422" s="193" t="s">
        <v>169</v>
      </c>
      <c r="E422" s="202" t="s">
        <v>19</v>
      </c>
      <c r="F422" s="203" t="s">
        <v>1320</v>
      </c>
      <c r="G422" s="201"/>
      <c r="H422" s="204">
        <v>13</v>
      </c>
      <c r="I422" s="205"/>
      <c r="J422" s="201"/>
      <c r="K422" s="201"/>
      <c r="L422" s="206"/>
      <c r="M422" s="207"/>
      <c r="N422" s="208"/>
      <c r="O422" s="208"/>
      <c r="P422" s="208"/>
      <c r="Q422" s="208"/>
      <c r="R422" s="208"/>
      <c r="S422" s="208"/>
      <c r="T422" s="209"/>
      <c r="AT422" s="210" t="s">
        <v>169</v>
      </c>
      <c r="AU422" s="210" t="s">
        <v>85</v>
      </c>
      <c r="AV422" s="13" t="s">
        <v>85</v>
      </c>
      <c r="AW422" s="13" t="s">
        <v>38</v>
      </c>
      <c r="AX422" s="13" t="s">
        <v>83</v>
      </c>
      <c r="AY422" s="210" t="s">
        <v>156</v>
      </c>
    </row>
    <row r="423" spans="1:65" s="2" customFormat="1" ht="21.75" customHeight="1">
      <c r="A423" s="34"/>
      <c r="B423" s="35"/>
      <c r="C423" s="180" t="s">
        <v>659</v>
      </c>
      <c r="D423" s="180" t="s">
        <v>158</v>
      </c>
      <c r="E423" s="181" t="s">
        <v>621</v>
      </c>
      <c r="F423" s="182" t="s">
        <v>622</v>
      </c>
      <c r="G423" s="183" t="s">
        <v>417</v>
      </c>
      <c r="H423" s="184">
        <v>4</v>
      </c>
      <c r="I423" s="185"/>
      <c r="J423" s="186">
        <f>ROUND(I423*H423,2)</f>
        <v>0</v>
      </c>
      <c r="K423" s="182" t="s">
        <v>162</v>
      </c>
      <c r="L423" s="39"/>
      <c r="M423" s="187" t="s">
        <v>19</v>
      </c>
      <c r="N423" s="188" t="s">
        <v>47</v>
      </c>
      <c r="O423" s="64"/>
      <c r="P423" s="189">
        <f>O423*H423</f>
        <v>0</v>
      </c>
      <c r="Q423" s="189">
        <v>2.1167600000000002</v>
      </c>
      <c r="R423" s="189">
        <f>Q423*H423</f>
        <v>8.4670400000000008</v>
      </c>
      <c r="S423" s="189">
        <v>0</v>
      </c>
      <c r="T423" s="190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1" t="s">
        <v>163</v>
      </c>
      <c r="AT423" s="191" t="s">
        <v>158</v>
      </c>
      <c r="AU423" s="191" t="s">
        <v>85</v>
      </c>
      <c r="AY423" s="16" t="s">
        <v>156</v>
      </c>
      <c r="BE423" s="192">
        <f>IF(N423="základní",J423,0)</f>
        <v>0</v>
      </c>
      <c r="BF423" s="192">
        <f>IF(N423="snížená",J423,0)</f>
        <v>0</v>
      </c>
      <c r="BG423" s="192">
        <f>IF(N423="zákl. přenesená",J423,0)</f>
        <v>0</v>
      </c>
      <c r="BH423" s="192">
        <f>IF(N423="sníž. přenesená",J423,0)</f>
        <v>0</v>
      </c>
      <c r="BI423" s="192">
        <f>IF(N423="nulová",J423,0)</f>
        <v>0</v>
      </c>
      <c r="BJ423" s="16" t="s">
        <v>83</v>
      </c>
      <c r="BK423" s="192">
        <f>ROUND(I423*H423,2)</f>
        <v>0</v>
      </c>
      <c r="BL423" s="16" t="s">
        <v>163</v>
      </c>
      <c r="BM423" s="191" t="s">
        <v>1321</v>
      </c>
    </row>
    <row r="424" spans="1:65" s="2" customFormat="1" ht="19.5">
      <c r="A424" s="34"/>
      <c r="B424" s="35"/>
      <c r="C424" s="36"/>
      <c r="D424" s="193" t="s">
        <v>165</v>
      </c>
      <c r="E424" s="36"/>
      <c r="F424" s="194" t="s">
        <v>624</v>
      </c>
      <c r="G424" s="36"/>
      <c r="H424" s="36"/>
      <c r="I424" s="195"/>
      <c r="J424" s="36"/>
      <c r="K424" s="36"/>
      <c r="L424" s="39"/>
      <c r="M424" s="196"/>
      <c r="N424" s="197"/>
      <c r="O424" s="64"/>
      <c r="P424" s="64"/>
      <c r="Q424" s="64"/>
      <c r="R424" s="64"/>
      <c r="S424" s="64"/>
      <c r="T424" s="65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6" t="s">
        <v>165</v>
      </c>
      <c r="AU424" s="16" t="s">
        <v>85</v>
      </c>
    </row>
    <row r="425" spans="1:65" s="2" customFormat="1" ht="11.25">
      <c r="A425" s="34"/>
      <c r="B425" s="35"/>
      <c r="C425" s="36"/>
      <c r="D425" s="198" t="s">
        <v>167</v>
      </c>
      <c r="E425" s="36"/>
      <c r="F425" s="199" t="s">
        <v>625</v>
      </c>
      <c r="G425" s="36"/>
      <c r="H425" s="36"/>
      <c r="I425" s="195"/>
      <c r="J425" s="36"/>
      <c r="K425" s="36"/>
      <c r="L425" s="39"/>
      <c r="M425" s="196"/>
      <c r="N425" s="197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6" t="s">
        <v>167</v>
      </c>
      <c r="AU425" s="16" t="s">
        <v>85</v>
      </c>
    </row>
    <row r="426" spans="1:65" s="13" customFormat="1" ht="11.25">
      <c r="B426" s="200"/>
      <c r="C426" s="201"/>
      <c r="D426" s="193" t="s">
        <v>169</v>
      </c>
      <c r="E426" s="202" t="s">
        <v>19</v>
      </c>
      <c r="F426" s="203" t="s">
        <v>1322</v>
      </c>
      <c r="G426" s="201"/>
      <c r="H426" s="204">
        <v>4</v>
      </c>
      <c r="I426" s="205"/>
      <c r="J426" s="201"/>
      <c r="K426" s="201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169</v>
      </c>
      <c r="AU426" s="210" t="s">
        <v>85</v>
      </c>
      <c r="AV426" s="13" t="s">
        <v>85</v>
      </c>
      <c r="AW426" s="13" t="s">
        <v>38</v>
      </c>
      <c r="AX426" s="13" t="s">
        <v>76</v>
      </c>
      <c r="AY426" s="210" t="s">
        <v>156</v>
      </c>
    </row>
    <row r="427" spans="1:65" s="2" customFormat="1" ht="16.5" customHeight="1">
      <c r="A427" s="34"/>
      <c r="B427" s="35"/>
      <c r="C427" s="211" t="s">
        <v>667</v>
      </c>
      <c r="D427" s="211" t="s">
        <v>336</v>
      </c>
      <c r="E427" s="212" t="s">
        <v>636</v>
      </c>
      <c r="F427" s="213" t="s">
        <v>637</v>
      </c>
      <c r="G427" s="214" t="s">
        <v>417</v>
      </c>
      <c r="H427" s="215">
        <v>2</v>
      </c>
      <c r="I427" s="216"/>
      <c r="J427" s="217">
        <f>ROUND(I427*H427,2)</f>
        <v>0</v>
      </c>
      <c r="K427" s="213" t="s">
        <v>19</v>
      </c>
      <c r="L427" s="218"/>
      <c r="M427" s="219" t="s">
        <v>19</v>
      </c>
      <c r="N427" s="220" t="s">
        <v>47</v>
      </c>
      <c r="O427" s="64"/>
      <c r="P427" s="189">
        <f>O427*H427</f>
        <v>0</v>
      </c>
      <c r="Q427" s="189">
        <v>2.5299999999999998</v>
      </c>
      <c r="R427" s="189">
        <f>Q427*H427</f>
        <v>5.0599999999999996</v>
      </c>
      <c r="S427" s="189">
        <v>0</v>
      </c>
      <c r="T427" s="190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1" t="s">
        <v>214</v>
      </c>
      <c r="AT427" s="191" t="s">
        <v>336</v>
      </c>
      <c r="AU427" s="191" t="s">
        <v>85</v>
      </c>
      <c r="AY427" s="16" t="s">
        <v>156</v>
      </c>
      <c r="BE427" s="192">
        <f>IF(N427="základní",J427,0)</f>
        <v>0</v>
      </c>
      <c r="BF427" s="192">
        <f>IF(N427="snížená",J427,0)</f>
        <v>0</v>
      </c>
      <c r="BG427" s="192">
        <f>IF(N427="zákl. přenesená",J427,0)</f>
        <v>0</v>
      </c>
      <c r="BH427" s="192">
        <f>IF(N427="sníž. přenesená",J427,0)</f>
        <v>0</v>
      </c>
      <c r="BI427" s="192">
        <f>IF(N427="nulová",J427,0)</f>
        <v>0</v>
      </c>
      <c r="BJ427" s="16" t="s">
        <v>83</v>
      </c>
      <c r="BK427" s="192">
        <f>ROUND(I427*H427,2)</f>
        <v>0</v>
      </c>
      <c r="BL427" s="16" t="s">
        <v>163</v>
      </c>
      <c r="BM427" s="191" t="s">
        <v>1323</v>
      </c>
    </row>
    <row r="428" spans="1:65" s="2" customFormat="1" ht="11.25">
      <c r="A428" s="34"/>
      <c r="B428" s="35"/>
      <c r="C428" s="36"/>
      <c r="D428" s="193" t="s">
        <v>165</v>
      </c>
      <c r="E428" s="36"/>
      <c r="F428" s="194" t="s">
        <v>637</v>
      </c>
      <c r="G428" s="36"/>
      <c r="H428" s="36"/>
      <c r="I428" s="195"/>
      <c r="J428" s="36"/>
      <c r="K428" s="36"/>
      <c r="L428" s="39"/>
      <c r="M428" s="196"/>
      <c r="N428" s="197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6" t="s">
        <v>165</v>
      </c>
      <c r="AU428" s="16" t="s">
        <v>85</v>
      </c>
    </row>
    <row r="429" spans="1:65" s="2" customFormat="1" ht="16.5" customHeight="1">
      <c r="A429" s="34"/>
      <c r="B429" s="35"/>
      <c r="C429" s="211" t="s">
        <v>671</v>
      </c>
      <c r="D429" s="211" t="s">
        <v>336</v>
      </c>
      <c r="E429" s="212" t="s">
        <v>1324</v>
      </c>
      <c r="F429" s="213" t="s">
        <v>1325</v>
      </c>
      <c r="G429" s="214" t="s">
        <v>417</v>
      </c>
      <c r="H429" s="215">
        <v>2</v>
      </c>
      <c r="I429" s="216"/>
      <c r="J429" s="217">
        <f>ROUND(I429*H429,2)</f>
        <v>0</v>
      </c>
      <c r="K429" s="213" t="s">
        <v>19</v>
      </c>
      <c r="L429" s="218"/>
      <c r="M429" s="219" t="s">
        <v>19</v>
      </c>
      <c r="N429" s="220" t="s">
        <v>47</v>
      </c>
      <c r="O429" s="64"/>
      <c r="P429" s="189">
        <f>O429*H429</f>
        <v>0</v>
      </c>
      <c r="Q429" s="189">
        <v>1.58</v>
      </c>
      <c r="R429" s="189">
        <f>Q429*H429</f>
        <v>3.16</v>
      </c>
      <c r="S429" s="189">
        <v>0</v>
      </c>
      <c r="T429" s="190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1" t="s">
        <v>214</v>
      </c>
      <c r="AT429" s="191" t="s">
        <v>336</v>
      </c>
      <c r="AU429" s="191" t="s">
        <v>85</v>
      </c>
      <c r="AY429" s="16" t="s">
        <v>156</v>
      </c>
      <c r="BE429" s="192">
        <f>IF(N429="základní",J429,0)</f>
        <v>0</v>
      </c>
      <c r="BF429" s="192">
        <f>IF(N429="snížená",J429,0)</f>
        <v>0</v>
      </c>
      <c r="BG429" s="192">
        <f>IF(N429="zákl. přenesená",J429,0)</f>
        <v>0</v>
      </c>
      <c r="BH429" s="192">
        <f>IF(N429="sníž. přenesená",J429,0)</f>
        <v>0</v>
      </c>
      <c r="BI429" s="192">
        <f>IF(N429="nulová",J429,0)</f>
        <v>0</v>
      </c>
      <c r="BJ429" s="16" t="s">
        <v>83</v>
      </c>
      <c r="BK429" s="192">
        <f>ROUND(I429*H429,2)</f>
        <v>0</v>
      </c>
      <c r="BL429" s="16" t="s">
        <v>163</v>
      </c>
      <c r="BM429" s="191" t="s">
        <v>1326</v>
      </c>
    </row>
    <row r="430" spans="1:65" s="2" customFormat="1" ht="11.25">
      <c r="A430" s="34"/>
      <c r="B430" s="35"/>
      <c r="C430" s="36"/>
      <c r="D430" s="193" t="s">
        <v>165</v>
      </c>
      <c r="E430" s="36"/>
      <c r="F430" s="194" t="s">
        <v>1325</v>
      </c>
      <c r="G430" s="36"/>
      <c r="H430" s="36"/>
      <c r="I430" s="195"/>
      <c r="J430" s="36"/>
      <c r="K430" s="36"/>
      <c r="L430" s="39"/>
      <c r="M430" s="196"/>
      <c r="N430" s="197"/>
      <c r="O430" s="64"/>
      <c r="P430" s="64"/>
      <c r="Q430" s="64"/>
      <c r="R430" s="64"/>
      <c r="S430" s="64"/>
      <c r="T430" s="65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6" t="s">
        <v>165</v>
      </c>
      <c r="AU430" s="16" t="s">
        <v>85</v>
      </c>
    </row>
    <row r="431" spans="1:65" s="2" customFormat="1" ht="16.5" customHeight="1">
      <c r="A431" s="34"/>
      <c r="B431" s="35"/>
      <c r="C431" s="211" t="s">
        <v>675</v>
      </c>
      <c r="D431" s="211" t="s">
        <v>336</v>
      </c>
      <c r="E431" s="212" t="s">
        <v>1327</v>
      </c>
      <c r="F431" s="213" t="s">
        <v>1328</v>
      </c>
      <c r="G431" s="214" t="s">
        <v>417</v>
      </c>
      <c r="H431" s="215">
        <v>2</v>
      </c>
      <c r="I431" s="216"/>
      <c r="J431" s="217">
        <f>ROUND(I431*H431,2)</f>
        <v>0</v>
      </c>
      <c r="K431" s="213" t="s">
        <v>162</v>
      </c>
      <c r="L431" s="218"/>
      <c r="M431" s="219" t="s">
        <v>19</v>
      </c>
      <c r="N431" s="220" t="s">
        <v>47</v>
      </c>
      <c r="O431" s="64"/>
      <c r="P431" s="189">
        <f>O431*H431</f>
        <v>0</v>
      </c>
      <c r="Q431" s="189">
        <v>0.50600000000000001</v>
      </c>
      <c r="R431" s="189">
        <f>Q431*H431</f>
        <v>1.012</v>
      </c>
      <c r="S431" s="189">
        <v>0</v>
      </c>
      <c r="T431" s="190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1" t="s">
        <v>214</v>
      </c>
      <c r="AT431" s="191" t="s">
        <v>336</v>
      </c>
      <c r="AU431" s="191" t="s">
        <v>85</v>
      </c>
      <c r="AY431" s="16" t="s">
        <v>156</v>
      </c>
      <c r="BE431" s="192">
        <f>IF(N431="základní",J431,0)</f>
        <v>0</v>
      </c>
      <c r="BF431" s="192">
        <f>IF(N431="snížená",J431,0)</f>
        <v>0</v>
      </c>
      <c r="BG431" s="192">
        <f>IF(N431="zákl. přenesená",J431,0)</f>
        <v>0</v>
      </c>
      <c r="BH431" s="192">
        <f>IF(N431="sníž. přenesená",J431,0)</f>
        <v>0</v>
      </c>
      <c r="BI431" s="192">
        <f>IF(N431="nulová",J431,0)</f>
        <v>0</v>
      </c>
      <c r="BJ431" s="16" t="s">
        <v>83</v>
      </c>
      <c r="BK431" s="192">
        <f>ROUND(I431*H431,2)</f>
        <v>0</v>
      </c>
      <c r="BL431" s="16" t="s">
        <v>163</v>
      </c>
      <c r="BM431" s="191" t="s">
        <v>1329</v>
      </c>
    </row>
    <row r="432" spans="1:65" s="2" customFormat="1" ht="11.25">
      <c r="A432" s="34"/>
      <c r="B432" s="35"/>
      <c r="C432" s="36"/>
      <c r="D432" s="193" t="s">
        <v>165</v>
      </c>
      <c r="E432" s="36"/>
      <c r="F432" s="194" t="s">
        <v>1328</v>
      </c>
      <c r="G432" s="36"/>
      <c r="H432" s="36"/>
      <c r="I432" s="195"/>
      <c r="J432" s="36"/>
      <c r="K432" s="36"/>
      <c r="L432" s="39"/>
      <c r="M432" s="196"/>
      <c r="N432" s="197"/>
      <c r="O432" s="64"/>
      <c r="P432" s="64"/>
      <c r="Q432" s="64"/>
      <c r="R432" s="64"/>
      <c r="S432" s="64"/>
      <c r="T432" s="65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6" t="s">
        <v>165</v>
      </c>
      <c r="AU432" s="16" t="s">
        <v>85</v>
      </c>
    </row>
    <row r="433" spans="1:65" s="2" customFormat="1" ht="16.5" customHeight="1">
      <c r="A433" s="34"/>
      <c r="B433" s="35"/>
      <c r="C433" s="211" t="s">
        <v>680</v>
      </c>
      <c r="D433" s="211" t="s">
        <v>336</v>
      </c>
      <c r="E433" s="212" t="s">
        <v>640</v>
      </c>
      <c r="F433" s="213" t="s">
        <v>641</v>
      </c>
      <c r="G433" s="214" t="s">
        <v>417</v>
      </c>
      <c r="H433" s="215">
        <v>6</v>
      </c>
      <c r="I433" s="216"/>
      <c r="J433" s="217">
        <f>ROUND(I433*H433,2)</f>
        <v>0</v>
      </c>
      <c r="K433" s="213" t="s">
        <v>162</v>
      </c>
      <c r="L433" s="218"/>
      <c r="M433" s="219" t="s">
        <v>19</v>
      </c>
      <c r="N433" s="220" t="s">
        <v>47</v>
      </c>
      <c r="O433" s="64"/>
      <c r="P433" s="189">
        <f>O433*H433</f>
        <v>0</v>
      </c>
      <c r="Q433" s="189">
        <v>1.0129999999999999</v>
      </c>
      <c r="R433" s="189">
        <f>Q433*H433</f>
        <v>6.0779999999999994</v>
      </c>
      <c r="S433" s="189">
        <v>0</v>
      </c>
      <c r="T433" s="190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1" t="s">
        <v>214</v>
      </c>
      <c r="AT433" s="191" t="s">
        <v>336</v>
      </c>
      <c r="AU433" s="191" t="s">
        <v>85</v>
      </c>
      <c r="AY433" s="16" t="s">
        <v>156</v>
      </c>
      <c r="BE433" s="192">
        <f>IF(N433="základní",J433,0)</f>
        <v>0</v>
      </c>
      <c r="BF433" s="192">
        <f>IF(N433="snížená",J433,0)</f>
        <v>0</v>
      </c>
      <c r="BG433" s="192">
        <f>IF(N433="zákl. přenesená",J433,0)</f>
        <v>0</v>
      </c>
      <c r="BH433" s="192">
        <f>IF(N433="sníž. přenesená",J433,0)</f>
        <v>0</v>
      </c>
      <c r="BI433" s="192">
        <f>IF(N433="nulová",J433,0)</f>
        <v>0</v>
      </c>
      <c r="BJ433" s="16" t="s">
        <v>83</v>
      </c>
      <c r="BK433" s="192">
        <f>ROUND(I433*H433,2)</f>
        <v>0</v>
      </c>
      <c r="BL433" s="16" t="s">
        <v>163</v>
      </c>
      <c r="BM433" s="191" t="s">
        <v>1330</v>
      </c>
    </row>
    <row r="434" spans="1:65" s="2" customFormat="1" ht="11.25">
      <c r="A434" s="34"/>
      <c r="B434" s="35"/>
      <c r="C434" s="36"/>
      <c r="D434" s="193" t="s">
        <v>165</v>
      </c>
      <c r="E434" s="36"/>
      <c r="F434" s="194" t="s">
        <v>641</v>
      </c>
      <c r="G434" s="36"/>
      <c r="H434" s="36"/>
      <c r="I434" s="195"/>
      <c r="J434" s="36"/>
      <c r="K434" s="36"/>
      <c r="L434" s="39"/>
      <c r="M434" s="196"/>
      <c r="N434" s="197"/>
      <c r="O434" s="64"/>
      <c r="P434" s="64"/>
      <c r="Q434" s="64"/>
      <c r="R434" s="64"/>
      <c r="S434" s="64"/>
      <c r="T434" s="65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6" t="s">
        <v>165</v>
      </c>
      <c r="AU434" s="16" t="s">
        <v>85</v>
      </c>
    </row>
    <row r="435" spans="1:65" s="2" customFormat="1" ht="16.5" customHeight="1">
      <c r="A435" s="34"/>
      <c r="B435" s="35"/>
      <c r="C435" s="211" t="s">
        <v>684</v>
      </c>
      <c r="D435" s="211" t="s">
        <v>336</v>
      </c>
      <c r="E435" s="212" t="s">
        <v>644</v>
      </c>
      <c r="F435" s="213" t="s">
        <v>645</v>
      </c>
      <c r="G435" s="214" t="s">
        <v>417</v>
      </c>
      <c r="H435" s="215">
        <v>4</v>
      </c>
      <c r="I435" s="216"/>
      <c r="J435" s="217">
        <f>ROUND(I435*H435,2)</f>
        <v>0</v>
      </c>
      <c r="K435" s="213" t="s">
        <v>162</v>
      </c>
      <c r="L435" s="218"/>
      <c r="M435" s="219" t="s">
        <v>19</v>
      </c>
      <c r="N435" s="220" t="s">
        <v>47</v>
      </c>
      <c r="O435" s="64"/>
      <c r="P435" s="189">
        <f>O435*H435</f>
        <v>0</v>
      </c>
      <c r="Q435" s="189">
        <v>0.58499999999999996</v>
      </c>
      <c r="R435" s="189">
        <f>Q435*H435</f>
        <v>2.34</v>
      </c>
      <c r="S435" s="189">
        <v>0</v>
      </c>
      <c r="T435" s="190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1" t="s">
        <v>214</v>
      </c>
      <c r="AT435" s="191" t="s">
        <v>336</v>
      </c>
      <c r="AU435" s="191" t="s">
        <v>85</v>
      </c>
      <c r="AY435" s="16" t="s">
        <v>156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6" t="s">
        <v>83</v>
      </c>
      <c r="BK435" s="192">
        <f>ROUND(I435*H435,2)</f>
        <v>0</v>
      </c>
      <c r="BL435" s="16" t="s">
        <v>163</v>
      </c>
      <c r="BM435" s="191" t="s">
        <v>1331</v>
      </c>
    </row>
    <row r="436" spans="1:65" s="2" customFormat="1" ht="11.25">
      <c r="A436" s="34"/>
      <c r="B436" s="35"/>
      <c r="C436" s="36"/>
      <c r="D436" s="193" t="s">
        <v>165</v>
      </c>
      <c r="E436" s="36"/>
      <c r="F436" s="194" t="s">
        <v>645</v>
      </c>
      <c r="G436" s="36"/>
      <c r="H436" s="36"/>
      <c r="I436" s="195"/>
      <c r="J436" s="36"/>
      <c r="K436" s="36"/>
      <c r="L436" s="39"/>
      <c r="M436" s="196"/>
      <c r="N436" s="197"/>
      <c r="O436" s="64"/>
      <c r="P436" s="64"/>
      <c r="Q436" s="64"/>
      <c r="R436" s="64"/>
      <c r="S436" s="64"/>
      <c r="T436" s="65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6" t="s">
        <v>165</v>
      </c>
      <c r="AU436" s="16" t="s">
        <v>85</v>
      </c>
    </row>
    <row r="437" spans="1:65" s="2" customFormat="1" ht="16.5" customHeight="1">
      <c r="A437" s="34"/>
      <c r="B437" s="35"/>
      <c r="C437" s="211" t="s">
        <v>688</v>
      </c>
      <c r="D437" s="211" t="s">
        <v>336</v>
      </c>
      <c r="E437" s="212" t="s">
        <v>1332</v>
      </c>
      <c r="F437" s="213" t="s">
        <v>1333</v>
      </c>
      <c r="G437" s="214" t="s">
        <v>417</v>
      </c>
      <c r="H437" s="215">
        <v>2</v>
      </c>
      <c r="I437" s="216"/>
      <c r="J437" s="217">
        <f>ROUND(I437*H437,2)</f>
        <v>0</v>
      </c>
      <c r="K437" s="213" t="s">
        <v>162</v>
      </c>
      <c r="L437" s="218"/>
      <c r="M437" s="219" t="s">
        <v>19</v>
      </c>
      <c r="N437" s="220" t="s">
        <v>47</v>
      </c>
      <c r="O437" s="64"/>
      <c r="P437" s="189">
        <f>O437*H437</f>
        <v>0</v>
      </c>
      <c r="Q437" s="189">
        <v>8.1000000000000003E-2</v>
      </c>
      <c r="R437" s="189">
        <f>Q437*H437</f>
        <v>0.16200000000000001</v>
      </c>
      <c r="S437" s="189">
        <v>0</v>
      </c>
      <c r="T437" s="190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1" t="s">
        <v>214</v>
      </c>
      <c r="AT437" s="191" t="s">
        <v>336</v>
      </c>
      <c r="AU437" s="191" t="s">
        <v>85</v>
      </c>
      <c r="AY437" s="16" t="s">
        <v>156</v>
      </c>
      <c r="BE437" s="192">
        <f>IF(N437="základní",J437,0)</f>
        <v>0</v>
      </c>
      <c r="BF437" s="192">
        <f>IF(N437="snížená",J437,0)</f>
        <v>0</v>
      </c>
      <c r="BG437" s="192">
        <f>IF(N437="zákl. přenesená",J437,0)</f>
        <v>0</v>
      </c>
      <c r="BH437" s="192">
        <f>IF(N437="sníž. přenesená",J437,0)</f>
        <v>0</v>
      </c>
      <c r="BI437" s="192">
        <f>IF(N437="nulová",J437,0)</f>
        <v>0</v>
      </c>
      <c r="BJ437" s="16" t="s">
        <v>83</v>
      </c>
      <c r="BK437" s="192">
        <f>ROUND(I437*H437,2)</f>
        <v>0</v>
      </c>
      <c r="BL437" s="16" t="s">
        <v>163</v>
      </c>
      <c r="BM437" s="191" t="s">
        <v>1334</v>
      </c>
    </row>
    <row r="438" spans="1:65" s="2" customFormat="1" ht="11.25">
      <c r="A438" s="34"/>
      <c r="B438" s="35"/>
      <c r="C438" s="36"/>
      <c r="D438" s="193" t="s">
        <v>165</v>
      </c>
      <c r="E438" s="36"/>
      <c r="F438" s="194" t="s">
        <v>1333</v>
      </c>
      <c r="G438" s="36"/>
      <c r="H438" s="36"/>
      <c r="I438" s="195"/>
      <c r="J438" s="36"/>
      <c r="K438" s="36"/>
      <c r="L438" s="39"/>
      <c r="M438" s="196"/>
      <c r="N438" s="197"/>
      <c r="O438" s="64"/>
      <c r="P438" s="64"/>
      <c r="Q438" s="64"/>
      <c r="R438" s="64"/>
      <c r="S438" s="64"/>
      <c r="T438" s="65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6" t="s">
        <v>165</v>
      </c>
      <c r="AU438" s="16" t="s">
        <v>85</v>
      </c>
    </row>
    <row r="439" spans="1:65" s="2" customFormat="1" ht="16.5" customHeight="1">
      <c r="A439" s="34"/>
      <c r="B439" s="35"/>
      <c r="C439" s="211" t="s">
        <v>693</v>
      </c>
      <c r="D439" s="211" t="s">
        <v>336</v>
      </c>
      <c r="E439" s="212" t="s">
        <v>656</v>
      </c>
      <c r="F439" s="213" t="s">
        <v>657</v>
      </c>
      <c r="G439" s="214" t="s">
        <v>417</v>
      </c>
      <c r="H439" s="215">
        <v>12</v>
      </c>
      <c r="I439" s="216"/>
      <c r="J439" s="217">
        <f>ROUND(I439*H439,2)</f>
        <v>0</v>
      </c>
      <c r="K439" s="213" t="s">
        <v>162</v>
      </c>
      <c r="L439" s="218"/>
      <c r="M439" s="219" t="s">
        <v>19</v>
      </c>
      <c r="N439" s="220" t="s">
        <v>47</v>
      </c>
      <c r="O439" s="64"/>
      <c r="P439" s="189">
        <f>O439*H439</f>
        <v>0</v>
      </c>
      <c r="Q439" s="189">
        <v>2E-3</v>
      </c>
      <c r="R439" s="189">
        <f>Q439*H439</f>
        <v>2.4E-2</v>
      </c>
      <c r="S439" s="189">
        <v>0</v>
      </c>
      <c r="T439" s="190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1" t="s">
        <v>214</v>
      </c>
      <c r="AT439" s="191" t="s">
        <v>336</v>
      </c>
      <c r="AU439" s="191" t="s">
        <v>85</v>
      </c>
      <c r="AY439" s="16" t="s">
        <v>156</v>
      </c>
      <c r="BE439" s="192">
        <f>IF(N439="základní",J439,0)</f>
        <v>0</v>
      </c>
      <c r="BF439" s="192">
        <f>IF(N439="snížená",J439,0)</f>
        <v>0</v>
      </c>
      <c r="BG439" s="192">
        <f>IF(N439="zákl. přenesená",J439,0)</f>
        <v>0</v>
      </c>
      <c r="BH439" s="192">
        <f>IF(N439="sníž. přenesená",J439,0)</f>
        <v>0</v>
      </c>
      <c r="BI439" s="192">
        <f>IF(N439="nulová",J439,0)</f>
        <v>0</v>
      </c>
      <c r="BJ439" s="16" t="s">
        <v>83</v>
      </c>
      <c r="BK439" s="192">
        <f>ROUND(I439*H439,2)</f>
        <v>0</v>
      </c>
      <c r="BL439" s="16" t="s">
        <v>163</v>
      </c>
      <c r="BM439" s="191" t="s">
        <v>1335</v>
      </c>
    </row>
    <row r="440" spans="1:65" s="2" customFormat="1" ht="11.25">
      <c r="A440" s="34"/>
      <c r="B440" s="35"/>
      <c r="C440" s="36"/>
      <c r="D440" s="193" t="s">
        <v>165</v>
      </c>
      <c r="E440" s="36"/>
      <c r="F440" s="194" t="s">
        <v>657</v>
      </c>
      <c r="G440" s="36"/>
      <c r="H440" s="36"/>
      <c r="I440" s="195"/>
      <c r="J440" s="36"/>
      <c r="K440" s="36"/>
      <c r="L440" s="39"/>
      <c r="M440" s="196"/>
      <c r="N440" s="197"/>
      <c r="O440" s="64"/>
      <c r="P440" s="64"/>
      <c r="Q440" s="64"/>
      <c r="R440" s="64"/>
      <c r="S440" s="64"/>
      <c r="T440" s="65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6" t="s">
        <v>165</v>
      </c>
      <c r="AU440" s="16" t="s">
        <v>85</v>
      </c>
    </row>
    <row r="441" spans="1:65" s="2" customFormat="1" ht="16.5" customHeight="1">
      <c r="A441" s="34"/>
      <c r="B441" s="35"/>
      <c r="C441" s="180" t="s">
        <v>695</v>
      </c>
      <c r="D441" s="180" t="s">
        <v>158</v>
      </c>
      <c r="E441" s="181" t="s">
        <v>660</v>
      </c>
      <c r="F441" s="182" t="s">
        <v>661</v>
      </c>
      <c r="G441" s="183" t="s">
        <v>417</v>
      </c>
      <c r="H441" s="184">
        <v>5</v>
      </c>
      <c r="I441" s="185"/>
      <c r="J441" s="186">
        <f>ROUND(I441*H441,2)</f>
        <v>0</v>
      </c>
      <c r="K441" s="182" t="s">
        <v>162</v>
      </c>
      <c r="L441" s="39"/>
      <c r="M441" s="187" t="s">
        <v>19</v>
      </c>
      <c r="N441" s="188" t="s">
        <v>47</v>
      </c>
      <c r="O441" s="64"/>
      <c r="P441" s="189">
        <f>O441*H441</f>
        <v>0</v>
      </c>
      <c r="Q441" s="189">
        <v>1.0189999999999999E-2</v>
      </c>
      <c r="R441" s="189">
        <f>Q441*H441</f>
        <v>5.0949999999999995E-2</v>
      </c>
      <c r="S441" s="189">
        <v>0</v>
      </c>
      <c r="T441" s="190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1" t="s">
        <v>163</v>
      </c>
      <c r="AT441" s="191" t="s">
        <v>158</v>
      </c>
      <c r="AU441" s="191" t="s">
        <v>85</v>
      </c>
      <c r="AY441" s="16" t="s">
        <v>156</v>
      </c>
      <c r="BE441" s="192">
        <f>IF(N441="základní",J441,0)</f>
        <v>0</v>
      </c>
      <c r="BF441" s="192">
        <f>IF(N441="snížená",J441,0)</f>
        <v>0</v>
      </c>
      <c r="BG441" s="192">
        <f>IF(N441="zákl. přenesená",J441,0)</f>
        <v>0</v>
      </c>
      <c r="BH441" s="192">
        <f>IF(N441="sníž. přenesená",J441,0)</f>
        <v>0</v>
      </c>
      <c r="BI441" s="192">
        <f>IF(N441="nulová",J441,0)</f>
        <v>0</v>
      </c>
      <c r="BJ441" s="16" t="s">
        <v>83</v>
      </c>
      <c r="BK441" s="192">
        <f>ROUND(I441*H441,2)</f>
        <v>0</v>
      </c>
      <c r="BL441" s="16" t="s">
        <v>163</v>
      </c>
      <c r="BM441" s="191" t="s">
        <v>1336</v>
      </c>
    </row>
    <row r="442" spans="1:65" s="2" customFormat="1" ht="11.25">
      <c r="A442" s="34"/>
      <c r="B442" s="35"/>
      <c r="C442" s="36"/>
      <c r="D442" s="193" t="s">
        <v>165</v>
      </c>
      <c r="E442" s="36"/>
      <c r="F442" s="194" t="s">
        <v>661</v>
      </c>
      <c r="G442" s="36"/>
      <c r="H442" s="36"/>
      <c r="I442" s="195"/>
      <c r="J442" s="36"/>
      <c r="K442" s="36"/>
      <c r="L442" s="39"/>
      <c r="M442" s="196"/>
      <c r="N442" s="197"/>
      <c r="O442" s="64"/>
      <c r="P442" s="64"/>
      <c r="Q442" s="64"/>
      <c r="R442" s="64"/>
      <c r="S442" s="64"/>
      <c r="T442" s="65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6" t="s">
        <v>165</v>
      </c>
      <c r="AU442" s="16" t="s">
        <v>85</v>
      </c>
    </row>
    <row r="443" spans="1:65" s="2" customFormat="1" ht="11.25">
      <c r="A443" s="34"/>
      <c r="B443" s="35"/>
      <c r="C443" s="36"/>
      <c r="D443" s="198" t="s">
        <v>167</v>
      </c>
      <c r="E443" s="36"/>
      <c r="F443" s="199" t="s">
        <v>663</v>
      </c>
      <c r="G443" s="36"/>
      <c r="H443" s="36"/>
      <c r="I443" s="195"/>
      <c r="J443" s="36"/>
      <c r="K443" s="36"/>
      <c r="L443" s="39"/>
      <c r="M443" s="196"/>
      <c r="N443" s="197"/>
      <c r="O443" s="64"/>
      <c r="P443" s="64"/>
      <c r="Q443" s="64"/>
      <c r="R443" s="64"/>
      <c r="S443" s="64"/>
      <c r="T443" s="65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6" t="s">
        <v>167</v>
      </c>
      <c r="AU443" s="16" t="s">
        <v>85</v>
      </c>
    </row>
    <row r="444" spans="1:65" s="13" customFormat="1" ht="11.25">
      <c r="B444" s="200"/>
      <c r="C444" s="201"/>
      <c r="D444" s="193" t="s">
        <v>169</v>
      </c>
      <c r="E444" s="202" t="s">
        <v>19</v>
      </c>
      <c r="F444" s="203" t="s">
        <v>1337</v>
      </c>
      <c r="G444" s="201"/>
      <c r="H444" s="204">
        <v>2</v>
      </c>
      <c r="I444" s="205"/>
      <c r="J444" s="201"/>
      <c r="K444" s="201"/>
      <c r="L444" s="206"/>
      <c r="M444" s="207"/>
      <c r="N444" s="208"/>
      <c r="O444" s="208"/>
      <c r="P444" s="208"/>
      <c r="Q444" s="208"/>
      <c r="R444" s="208"/>
      <c r="S444" s="208"/>
      <c r="T444" s="209"/>
      <c r="AT444" s="210" t="s">
        <v>169</v>
      </c>
      <c r="AU444" s="210" t="s">
        <v>85</v>
      </c>
      <c r="AV444" s="13" t="s">
        <v>85</v>
      </c>
      <c r="AW444" s="13" t="s">
        <v>38</v>
      </c>
      <c r="AX444" s="13" t="s">
        <v>76</v>
      </c>
      <c r="AY444" s="210" t="s">
        <v>156</v>
      </c>
    </row>
    <row r="445" spans="1:65" s="13" customFormat="1" ht="11.25">
      <c r="B445" s="200"/>
      <c r="C445" s="201"/>
      <c r="D445" s="193" t="s">
        <v>169</v>
      </c>
      <c r="E445" s="202" t="s">
        <v>19</v>
      </c>
      <c r="F445" s="203" t="s">
        <v>1338</v>
      </c>
      <c r="G445" s="201"/>
      <c r="H445" s="204">
        <v>3</v>
      </c>
      <c r="I445" s="205"/>
      <c r="J445" s="201"/>
      <c r="K445" s="201"/>
      <c r="L445" s="206"/>
      <c r="M445" s="207"/>
      <c r="N445" s="208"/>
      <c r="O445" s="208"/>
      <c r="P445" s="208"/>
      <c r="Q445" s="208"/>
      <c r="R445" s="208"/>
      <c r="S445" s="208"/>
      <c r="T445" s="209"/>
      <c r="AT445" s="210" t="s">
        <v>169</v>
      </c>
      <c r="AU445" s="210" t="s">
        <v>85</v>
      </c>
      <c r="AV445" s="13" t="s">
        <v>85</v>
      </c>
      <c r="AW445" s="13" t="s">
        <v>38</v>
      </c>
      <c r="AX445" s="13" t="s">
        <v>76</v>
      </c>
      <c r="AY445" s="210" t="s">
        <v>156</v>
      </c>
    </row>
    <row r="446" spans="1:65" s="2" customFormat="1" ht="16.5" customHeight="1">
      <c r="A446" s="34"/>
      <c r="B446" s="35"/>
      <c r="C446" s="211" t="s">
        <v>700</v>
      </c>
      <c r="D446" s="211" t="s">
        <v>336</v>
      </c>
      <c r="E446" s="212" t="s">
        <v>1339</v>
      </c>
      <c r="F446" s="213" t="s">
        <v>1340</v>
      </c>
      <c r="G446" s="214" t="s">
        <v>417</v>
      </c>
      <c r="H446" s="215">
        <v>2</v>
      </c>
      <c r="I446" s="216"/>
      <c r="J446" s="217">
        <f>ROUND(I446*H446,2)</f>
        <v>0</v>
      </c>
      <c r="K446" s="213" t="s">
        <v>162</v>
      </c>
      <c r="L446" s="218"/>
      <c r="M446" s="219" t="s">
        <v>19</v>
      </c>
      <c r="N446" s="220" t="s">
        <v>47</v>
      </c>
      <c r="O446" s="64"/>
      <c r="P446" s="189">
        <f>O446*H446</f>
        <v>0</v>
      </c>
      <c r="Q446" s="189">
        <v>0.254</v>
      </c>
      <c r="R446" s="189">
        <f>Q446*H446</f>
        <v>0.50800000000000001</v>
      </c>
      <c r="S446" s="189">
        <v>0</v>
      </c>
      <c r="T446" s="190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1" t="s">
        <v>214</v>
      </c>
      <c r="AT446" s="191" t="s">
        <v>336</v>
      </c>
      <c r="AU446" s="191" t="s">
        <v>85</v>
      </c>
      <c r="AY446" s="16" t="s">
        <v>156</v>
      </c>
      <c r="BE446" s="192">
        <f>IF(N446="základní",J446,0)</f>
        <v>0</v>
      </c>
      <c r="BF446" s="192">
        <f>IF(N446="snížená",J446,0)</f>
        <v>0</v>
      </c>
      <c r="BG446" s="192">
        <f>IF(N446="zákl. přenesená",J446,0)</f>
        <v>0</v>
      </c>
      <c r="BH446" s="192">
        <f>IF(N446="sníž. přenesená",J446,0)</f>
        <v>0</v>
      </c>
      <c r="BI446" s="192">
        <f>IF(N446="nulová",J446,0)</f>
        <v>0</v>
      </c>
      <c r="BJ446" s="16" t="s">
        <v>83</v>
      </c>
      <c r="BK446" s="192">
        <f>ROUND(I446*H446,2)</f>
        <v>0</v>
      </c>
      <c r="BL446" s="16" t="s">
        <v>163</v>
      </c>
      <c r="BM446" s="191" t="s">
        <v>1341</v>
      </c>
    </row>
    <row r="447" spans="1:65" s="2" customFormat="1" ht="11.25">
      <c r="A447" s="34"/>
      <c r="B447" s="35"/>
      <c r="C447" s="36"/>
      <c r="D447" s="193" t="s">
        <v>165</v>
      </c>
      <c r="E447" s="36"/>
      <c r="F447" s="194" t="s">
        <v>1340</v>
      </c>
      <c r="G447" s="36"/>
      <c r="H447" s="36"/>
      <c r="I447" s="195"/>
      <c r="J447" s="36"/>
      <c r="K447" s="36"/>
      <c r="L447" s="39"/>
      <c r="M447" s="196"/>
      <c r="N447" s="197"/>
      <c r="O447" s="64"/>
      <c r="P447" s="64"/>
      <c r="Q447" s="64"/>
      <c r="R447" s="64"/>
      <c r="S447" s="64"/>
      <c r="T447" s="65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6" t="s">
        <v>165</v>
      </c>
      <c r="AU447" s="16" t="s">
        <v>85</v>
      </c>
    </row>
    <row r="448" spans="1:65" s="2" customFormat="1" ht="16.5" customHeight="1">
      <c r="A448" s="34"/>
      <c r="B448" s="35"/>
      <c r="C448" s="211" t="s">
        <v>704</v>
      </c>
      <c r="D448" s="211" t="s">
        <v>336</v>
      </c>
      <c r="E448" s="212" t="s">
        <v>676</v>
      </c>
      <c r="F448" s="213" t="s">
        <v>677</v>
      </c>
      <c r="G448" s="214" t="s">
        <v>417</v>
      </c>
      <c r="H448" s="215">
        <v>3</v>
      </c>
      <c r="I448" s="216"/>
      <c r="J448" s="217">
        <f>ROUND(I448*H448,2)</f>
        <v>0</v>
      </c>
      <c r="K448" s="213" t="s">
        <v>19</v>
      </c>
      <c r="L448" s="218"/>
      <c r="M448" s="219" t="s">
        <v>19</v>
      </c>
      <c r="N448" s="220" t="s">
        <v>47</v>
      </c>
      <c r="O448" s="64"/>
      <c r="P448" s="189">
        <f>O448*H448</f>
        <v>0</v>
      </c>
      <c r="Q448" s="189">
        <v>1.4</v>
      </c>
      <c r="R448" s="189">
        <f>Q448*H448</f>
        <v>4.1999999999999993</v>
      </c>
      <c r="S448" s="189">
        <v>0</v>
      </c>
      <c r="T448" s="190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1" t="s">
        <v>214</v>
      </c>
      <c r="AT448" s="191" t="s">
        <v>336</v>
      </c>
      <c r="AU448" s="191" t="s">
        <v>85</v>
      </c>
      <c r="AY448" s="16" t="s">
        <v>156</v>
      </c>
      <c r="BE448" s="192">
        <f>IF(N448="základní",J448,0)</f>
        <v>0</v>
      </c>
      <c r="BF448" s="192">
        <f>IF(N448="snížená",J448,0)</f>
        <v>0</v>
      </c>
      <c r="BG448" s="192">
        <f>IF(N448="zákl. přenesená",J448,0)</f>
        <v>0</v>
      </c>
      <c r="BH448" s="192">
        <f>IF(N448="sníž. přenesená",J448,0)</f>
        <v>0</v>
      </c>
      <c r="BI448" s="192">
        <f>IF(N448="nulová",J448,0)</f>
        <v>0</v>
      </c>
      <c r="BJ448" s="16" t="s">
        <v>83</v>
      </c>
      <c r="BK448" s="192">
        <f>ROUND(I448*H448,2)</f>
        <v>0</v>
      </c>
      <c r="BL448" s="16" t="s">
        <v>163</v>
      </c>
      <c r="BM448" s="191" t="s">
        <v>1342</v>
      </c>
    </row>
    <row r="449" spans="1:65" s="2" customFormat="1" ht="11.25">
      <c r="A449" s="34"/>
      <c r="B449" s="35"/>
      <c r="C449" s="36"/>
      <c r="D449" s="193" t="s">
        <v>165</v>
      </c>
      <c r="E449" s="36"/>
      <c r="F449" s="194" t="s">
        <v>677</v>
      </c>
      <c r="G449" s="36"/>
      <c r="H449" s="36"/>
      <c r="I449" s="195"/>
      <c r="J449" s="36"/>
      <c r="K449" s="36"/>
      <c r="L449" s="39"/>
      <c r="M449" s="196"/>
      <c r="N449" s="197"/>
      <c r="O449" s="64"/>
      <c r="P449" s="64"/>
      <c r="Q449" s="64"/>
      <c r="R449" s="64"/>
      <c r="S449" s="64"/>
      <c r="T449" s="65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6" t="s">
        <v>165</v>
      </c>
      <c r="AU449" s="16" t="s">
        <v>85</v>
      </c>
    </row>
    <row r="450" spans="1:65" s="13" customFormat="1" ht="11.25">
      <c r="B450" s="200"/>
      <c r="C450" s="201"/>
      <c r="D450" s="193" t="s">
        <v>169</v>
      </c>
      <c r="E450" s="202" t="s">
        <v>19</v>
      </c>
      <c r="F450" s="203" t="s">
        <v>1338</v>
      </c>
      <c r="G450" s="201"/>
      <c r="H450" s="204">
        <v>3</v>
      </c>
      <c r="I450" s="205"/>
      <c r="J450" s="201"/>
      <c r="K450" s="201"/>
      <c r="L450" s="206"/>
      <c r="M450" s="207"/>
      <c r="N450" s="208"/>
      <c r="O450" s="208"/>
      <c r="P450" s="208"/>
      <c r="Q450" s="208"/>
      <c r="R450" s="208"/>
      <c r="S450" s="208"/>
      <c r="T450" s="209"/>
      <c r="AT450" s="210" t="s">
        <v>169</v>
      </c>
      <c r="AU450" s="210" t="s">
        <v>85</v>
      </c>
      <c r="AV450" s="13" t="s">
        <v>85</v>
      </c>
      <c r="AW450" s="13" t="s">
        <v>38</v>
      </c>
      <c r="AX450" s="13" t="s">
        <v>83</v>
      </c>
      <c r="AY450" s="210" t="s">
        <v>156</v>
      </c>
    </row>
    <row r="451" spans="1:65" s="2" customFormat="1" ht="16.5" customHeight="1">
      <c r="A451" s="34"/>
      <c r="B451" s="35"/>
      <c r="C451" s="211" t="s">
        <v>708</v>
      </c>
      <c r="D451" s="211" t="s">
        <v>336</v>
      </c>
      <c r="E451" s="212" t="s">
        <v>685</v>
      </c>
      <c r="F451" s="213" t="s">
        <v>686</v>
      </c>
      <c r="G451" s="214" t="s">
        <v>417</v>
      </c>
      <c r="H451" s="215">
        <v>2</v>
      </c>
      <c r="I451" s="216"/>
      <c r="J451" s="217">
        <f>ROUND(I451*H451,2)</f>
        <v>0</v>
      </c>
      <c r="K451" s="213" t="s">
        <v>162</v>
      </c>
      <c r="L451" s="218"/>
      <c r="M451" s="219" t="s">
        <v>19</v>
      </c>
      <c r="N451" s="220" t="s">
        <v>47</v>
      </c>
      <c r="O451" s="64"/>
      <c r="P451" s="189">
        <f>O451*H451</f>
        <v>0</v>
      </c>
      <c r="Q451" s="189">
        <v>3.0000000000000001E-3</v>
      </c>
      <c r="R451" s="189">
        <f>Q451*H451</f>
        <v>6.0000000000000001E-3</v>
      </c>
      <c r="S451" s="189">
        <v>0</v>
      </c>
      <c r="T451" s="190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91" t="s">
        <v>214</v>
      </c>
      <c r="AT451" s="191" t="s">
        <v>336</v>
      </c>
      <c r="AU451" s="191" t="s">
        <v>85</v>
      </c>
      <c r="AY451" s="16" t="s">
        <v>156</v>
      </c>
      <c r="BE451" s="192">
        <f>IF(N451="základní",J451,0)</f>
        <v>0</v>
      </c>
      <c r="BF451" s="192">
        <f>IF(N451="snížená",J451,0)</f>
        <v>0</v>
      </c>
      <c r="BG451" s="192">
        <f>IF(N451="zákl. přenesená",J451,0)</f>
        <v>0</v>
      </c>
      <c r="BH451" s="192">
        <f>IF(N451="sníž. přenesená",J451,0)</f>
        <v>0</v>
      </c>
      <c r="BI451" s="192">
        <f>IF(N451="nulová",J451,0)</f>
        <v>0</v>
      </c>
      <c r="BJ451" s="16" t="s">
        <v>83</v>
      </c>
      <c r="BK451" s="192">
        <f>ROUND(I451*H451,2)</f>
        <v>0</v>
      </c>
      <c r="BL451" s="16" t="s">
        <v>163</v>
      </c>
      <c r="BM451" s="191" t="s">
        <v>1343</v>
      </c>
    </row>
    <row r="452" spans="1:65" s="2" customFormat="1" ht="11.25">
      <c r="A452" s="34"/>
      <c r="B452" s="35"/>
      <c r="C452" s="36"/>
      <c r="D452" s="193" t="s">
        <v>165</v>
      </c>
      <c r="E452" s="36"/>
      <c r="F452" s="194" t="s">
        <v>686</v>
      </c>
      <c r="G452" s="36"/>
      <c r="H452" s="36"/>
      <c r="I452" s="195"/>
      <c r="J452" s="36"/>
      <c r="K452" s="36"/>
      <c r="L452" s="39"/>
      <c r="M452" s="196"/>
      <c r="N452" s="197"/>
      <c r="O452" s="64"/>
      <c r="P452" s="64"/>
      <c r="Q452" s="64"/>
      <c r="R452" s="64"/>
      <c r="S452" s="64"/>
      <c r="T452" s="65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6" t="s">
        <v>165</v>
      </c>
      <c r="AU452" s="16" t="s">
        <v>85</v>
      </c>
    </row>
    <row r="453" spans="1:65" s="2" customFormat="1" ht="16.5" customHeight="1">
      <c r="A453" s="34"/>
      <c r="B453" s="35"/>
      <c r="C453" s="180" t="s">
        <v>714</v>
      </c>
      <c r="D453" s="180" t="s">
        <v>158</v>
      </c>
      <c r="E453" s="181" t="s">
        <v>689</v>
      </c>
      <c r="F453" s="182" t="s">
        <v>690</v>
      </c>
      <c r="G453" s="183" t="s">
        <v>417</v>
      </c>
      <c r="H453" s="184">
        <v>2</v>
      </c>
      <c r="I453" s="185"/>
      <c r="J453" s="186">
        <f>ROUND(I453*H453,2)</f>
        <v>0</v>
      </c>
      <c r="K453" s="182" t="s">
        <v>162</v>
      </c>
      <c r="L453" s="39"/>
      <c r="M453" s="187" t="s">
        <v>19</v>
      </c>
      <c r="N453" s="188" t="s">
        <v>47</v>
      </c>
      <c r="O453" s="64"/>
      <c r="P453" s="189">
        <f>O453*H453</f>
        <v>0</v>
      </c>
      <c r="Q453" s="189">
        <v>1.248E-2</v>
      </c>
      <c r="R453" s="189">
        <f>Q453*H453</f>
        <v>2.496E-2</v>
      </c>
      <c r="S453" s="189">
        <v>0</v>
      </c>
      <c r="T453" s="190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1" t="s">
        <v>163</v>
      </c>
      <c r="AT453" s="191" t="s">
        <v>158</v>
      </c>
      <c r="AU453" s="191" t="s">
        <v>85</v>
      </c>
      <c r="AY453" s="16" t="s">
        <v>156</v>
      </c>
      <c r="BE453" s="192">
        <f>IF(N453="základní",J453,0)</f>
        <v>0</v>
      </c>
      <c r="BF453" s="192">
        <f>IF(N453="snížená",J453,0)</f>
        <v>0</v>
      </c>
      <c r="BG453" s="192">
        <f>IF(N453="zákl. přenesená",J453,0)</f>
        <v>0</v>
      </c>
      <c r="BH453" s="192">
        <f>IF(N453="sníž. přenesená",J453,0)</f>
        <v>0</v>
      </c>
      <c r="BI453" s="192">
        <f>IF(N453="nulová",J453,0)</f>
        <v>0</v>
      </c>
      <c r="BJ453" s="16" t="s">
        <v>83</v>
      </c>
      <c r="BK453" s="192">
        <f>ROUND(I453*H453,2)</f>
        <v>0</v>
      </c>
      <c r="BL453" s="16" t="s">
        <v>163</v>
      </c>
      <c r="BM453" s="191" t="s">
        <v>1344</v>
      </c>
    </row>
    <row r="454" spans="1:65" s="2" customFormat="1" ht="11.25">
      <c r="A454" s="34"/>
      <c r="B454" s="35"/>
      <c r="C454" s="36"/>
      <c r="D454" s="193" t="s">
        <v>165</v>
      </c>
      <c r="E454" s="36"/>
      <c r="F454" s="194" t="s">
        <v>690</v>
      </c>
      <c r="G454" s="36"/>
      <c r="H454" s="36"/>
      <c r="I454" s="195"/>
      <c r="J454" s="36"/>
      <c r="K454" s="36"/>
      <c r="L454" s="39"/>
      <c r="M454" s="196"/>
      <c r="N454" s="197"/>
      <c r="O454" s="64"/>
      <c r="P454" s="64"/>
      <c r="Q454" s="64"/>
      <c r="R454" s="64"/>
      <c r="S454" s="64"/>
      <c r="T454" s="65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6" t="s">
        <v>165</v>
      </c>
      <c r="AU454" s="16" t="s">
        <v>85</v>
      </c>
    </row>
    <row r="455" spans="1:65" s="2" customFormat="1" ht="11.25">
      <c r="A455" s="34"/>
      <c r="B455" s="35"/>
      <c r="C455" s="36"/>
      <c r="D455" s="198" t="s">
        <v>167</v>
      </c>
      <c r="E455" s="36"/>
      <c r="F455" s="199" t="s">
        <v>692</v>
      </c>
      <c r="G455" s="36"/>
      <c r="H455" s="36"/>
      <c r="I455" s="195"/>
      <c r="J455" s="36"/>
      <c r="K455" s="36"/>
      <c r="L455" s="39"/>
      <c r="M455" s="196"/>
      <c r="N455" s="197"/>
      <c r="O455" s="64"/>
      <c r="P455" s="64"/>
      <c r="Q455" s="64"/>
      <c r="R455" s="64"/>
      <c r="S455" s="64"/>
      <c r="T455" s="65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6" t="s">
        <v>167</v>
      </c>
      <c r="AU455" s="16" t="s">
        <v>85</v>
      </c>
    </row>
    <row r="456" spans="1:65" s="13" customFormat="1" ht="11.25">
      <c r="B456" s="200"/>
      <c r="C456" s="201"/>
      <c r="D456" s="193" t="s">
        <v>169</v>
      </c>
      <c r="E456" s="202" t="s">
        <v>19</v>
      </c>
      <c r="F456" s="203" t="s">
        <v>1337</v>
      </c>
      <c r="G456" s="201"/>
      <c r="H456" s="204">
        <v>2</v>
      </c>
      <c r="I456" s="205"/>
      <c r="J456" s="201"/>
      <c r="K456" s="201"/>
      <c r="L456" s="206"/>
      <c r="M456" s="207"/>
      <c r="N456" s="208"/>
      <c r="O456" s="208"/>
      <c r="P456" s="208"/>
      <c r="Q456" s="208"/>
      <c r="R456" s="208"/>
      <c r="S456" s="208"/>
      <c r="T456" s="209"/>
      <c r="AT456" s="210" t="s">
        <v>169</v>
      </c>
      <c r="AU456" s="210" t="s">
        <v>85</v>
      </c>
      <c r="AV456" s="13" t="s">
        <v>85</v>
      </c>
      <c r="AW456" s="13" t="s">
        <v>38</v>
      </c>
      <c r="AX456" s="13" t="s">
        <v>83</v>
      </c>
      <c r="AY456" s="210" t="s">
        <v>156</v>
      </c>
    </row>
    <row r="457" spans="1:65" s="2" customFormat="1" ht="16.5" customHeight="1">
      <c r="A457" s="34"/>
      <c r="B457" s="35"/>
      <c r="C457" s="211" t="s">
        <v>718</v>
      </c>
      <c r="D457" s="211" t="s">
        <v>336</v>
      </c>
      <c r="E457" s="212" t="s">
        <v>644</v>
      </c>
      <c r="F457" s="213" t="s">
        <v>645</v>
      </c>
      <c r="G457" s="214" t="s">
        <v>417</v>
      </c>
      <c r="H457" s="215">
        <v>2</v>
      </c>
      <c r="I457" s="216"/>
      <c r="J457" s="217">
        <f>ROUND(I457*H457,2)</f>
        <v>0</v>
      </c>
      <c r="K457" s="213" t="s">
        <v>162</v>
      </c>
      <c r="L457" s="218"/>
      <c r="M457" s="219" t="s">
        <v>19</v>
      </c>
      <c r="N457" s="220" t="s">
        <v>47</v>
      </c>
      <c r="O457" s="64"/>
      <c r="P457" s="189">
        <f>O457*H457</f>
        <v>0</v>
      </c>
      <c r="Q457" s="189">
        <v>0.58499999999999996</v>
      </c>
      <c r="R457" s="189">
        <f>Q457*H457</f>
        <v>1.17</v>
      </c>
      <c r="S457" s="189">
        <v>0</v>
      </c>
      <c r="T457" s="190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1" t="s">
        <v>214</v>
      </c>
      <c r="AT457" s="191" t="s">
        <v>336</v>
      </c>
      <c r="AU457" s="191" t="s">
        <v>85</v>
      </c>
      <c r="AY457" s="16" t="s">
        <v>156</v>
      </c>
      <c r="BE457" s="192">
        <f>IF(N457="základní",J457,0)</f>
        <v>0</v>
      </c>
      <c r="BF457" s="192">
        <f>IF(N457="snížená",J457,0)</f>
        <v>0</v>
      </c>
      <c r="BG457" s="192">
        <f>IF(N457="zákl. přenesená",J457,0)</f>
        <v>0</v>
      </c>
      <c r="BH457" s="192">
        <f>IF(N457="sníž. přenesená",J457,0)</f>
        <v>0</v>
      </c>
      <c r="BI457" s="192">
        <f>IF(N457="nulová",J457,0)</f>
        <v>0</v>
      </c>
      <c r="BJ457" s="16" t="s">
        <v>83</v>
      </c>
      <c r="BK457" s="192">
        <f>ROUND(I457*H457,2)</f>
        <v>0</v>
      </c>
      <c r="BL457" s="16" t="s">
        <v>163</v>
      </c>
      <c r="BM457" s="191" t="s">
        <v>1345</v>
      </c>
    </row>
    <row r="458" spans="1:65" s="2" customFormat="1" ht="11.25">
      <c r="A458" s="34"/>
      <c r="B458" s="35"/>
      <c r="C458" s="36"/>
      <c r="D458" s="193" t="s">
        <v>165</v>
      </c>
      <c r="E458" s="36"/>
      <c r="F458" s="194" t="s">
        <v>645</v>
      </c>
      <c r="G458" s="36"/>
      <c r="H458" s="36"/>
      <c r="I458" s="195"/>
      <c r="J458" s="36"/>
      <c r="K458" s="36"/>
      <c r="L458" s="39"/>
      <c r="M458" s="196"/>
      <c r="N458" s="197"/>
      <c r="O458" s="64"/>
      <c r="P458" s="64"/>
      <c r="Q458" s="64"/>
      <c r="R458" s="64"/>
      <c r="S458" s="64"/>
      <c r="T458" s="65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6" t="s">
        <v>165</v>
      </c>
      <c r="AU458" s="16" t="s">
        <v>85</v>
      </c>
    </row>
    <row r="459" spans="1:65" s="2" customFormat="1" ht="16.5" customHeight="1">
      <c r="A459" s="34"/>
      <c r="B459" s="35"/>
      <c r="C459" s="180" t="s">
        <v>725</v>
      </c>
      <c r="D459" s="180" t="s">
        <v>158</v>
      </c>
      <c r="E459" s="181" t="s">
        <v>696</v>
      </c>
      <c r="F459" s="182" t="s">
        <v>697</v>
      </c>
      <c r="G459" s="183" t="s">
        <v>417</v>
      </c>
      <c r="H459" s="184">
        <v>1</v>
      </c>
      <c r="I459" s="185"/>
      <c r="J459" s="186">
        <f>ROUND(I459*H459,2)</f>
        <v>0</v>
      </c>
      <c r="K459" s="182" t="s">
        <v>162</v>
      </c>
      <c r="L459" s="39"/>
      <c r="M459" s="187" t="s">
        <v>19</v>
      </c>
      <c r="N459" s="188" t="s">
        <v>47</v>
      </c>
      <c r="O459" s="64"/>
      <c r="P459" s="189">
        <f>O459*H459</f>
        <v>0</v>
      </c>
      <c r="Q459" s="189">
        <v>3.9269999999999999E-2</v>
      </c>
      <c r="R459" s="189">
        <f>Q459*H459</f>
        <v>3.9269999999999999E-2</v>
      </c>
      <c r="S459" s="189">
        <v>0</v>
      </c>
      <c r="T459" s="190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1" t="s">
        <v>163</v>
      </c>
      <c r="AT459" s="191" t="s">
        <v>158</v>
      </c>
      <c r="AU459" s="191" t="s">
        <v>85</v>
      </c>
      <c r="AY459" s="16" t="s">
        <v>156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6" t="s">
        <v>83</v>
      </c>
      <c r="BK459" s="192">
        <f>ROUND(I459*H459,2)</f>
        <v>0</v>
      </c>
      <c r="BL459" s="16" t="s">
        <v>163</v>
      </c>
      <c r="BM459" s="191" t="s">
        <v>1346</v>
      </c>
    </row>
    <row r="460" spans="1:65" s="2" customFormat="1" ht="11.25">
      <c r="A460" s="34"/>
      <c r="B460" s="35"/>
      <c r="C460" s="36"/>
      <c r="D460" s="193" t="s">
        <v>165</v>
      </c>
      <c r="E460" s="36"/>
      <c r="F460" s="194" t="s">
        <v>697</v>
      </c>
      <c r="G460" s="36"/>
      <c r="H460" s="36"/>
      <c r="I460" s="195"/>
      <c r="J460" s="36"/>
      <c r="K460" s="36"/>
      <c r="L460" s="39"/>
      <c r="M460" s="196"/>
      <c r="N460" s="197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6" t="s">
        <v>165</v>
      </c>
      <c r="AU460" s="16" t="s">
        <v>85</v>
      </c>
    </row>
    <row r="461" spans="1:65" s="2" customFormat="1" ht="11.25">
      <c r="A461" s="34"/>
      <c r="B461" s="35"/>
      <c r="C461" s="36"/>
      <c r="D461" s="198" t="s">
        <v>167</v>
      </c>
      <c r="E461" s="36"/>
      <c r="F461" s="199" t="s">
        <v>699</v>
      </c>
      <c r="G461" s="36"/>
      <c r="H461" s="36"/>
      <c r="I461" s="195"/>
      <c r="J461" s="36"/>
      <c r="K461" s="36"/>
      <c r="L461" s="39"/>
      <c r="M461" s="196"/>
      <c r="N461" s="197"/>
      <c r="O461" s="64"/>
      <c r="P461" s="64"/>
      <c r="Q461" s="64"/>
      <c r="R461" s="64"/>
      <c r="S461" s="64"/>
      <c r="T461" s="65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6" t="s">
        <v>167</v>
      </c>
      <c r="AU461" s="16" t="s">
        <v>85</v>
      </c>
    </row>
    <row r="462" spans="1:65" s="13" customFormat="1" ht="11.25">
      <c r="B462" s="200"/>
      <c r="C462" s="201"/>
      <c r="D462" s="193" t="s">
        <v>169</v>
      </c>
      <c r="E462" s="202" t="s">
        <v>19</v>
      </c>
      <c r="F462" s="203" t="s">
        <v>1228</v>
      </c>
      <c r="G462" s="201"/>
      <c r="H462" s="204">
        <v>1</v>
      </c>
      <c r="I462" s="205"/>
      <c r="J462" s="201"/>
      <c r="K462" s="201"/>
      <c r="L462" s="206"/>
      <c r="M462" s="207"/>
      <c r="N462" s="208"/>
      <c r="O462" s="208"/>
      <c r="P462" s="208"/>
      <c r="Q462" s="208"/>
      <c r="R462" s="208"/>
      <c r="S462" s="208"/>
      <c r="T462" s="209"/>
      <c r="AT462" s="210" t="s">
        <v>169</v>
      </c>
      <c r="AU462" s="210" t="s">
        <v>85</v>
      </c>
      <c r="AV462" s="13" t="s">
        <v>85</v>
      </c>
      <c r="AW462" s="13" t="s">
        <v>38</v>
      </c>
      <c r="AX462" s="13" t="s">
        <v>76</v>
      </c>
      <c r="AY462" s="210" t="s">
        <v>156</v>
      </c>
    </row>
    <row r="463" spans="1:65" s="2" customFormat="1" ht="16.5" customHeight="1">
      <c r="A463" s="34"/>
      <c r="B463" s="35"/>
      <c r="C463" s="211" t="s">
        <v>729</v>
      </c>
      <c r="D463" s="211" t="s">
        <v>336</v>
      </c>
      <c r="E463" s="212" t="s">
        <v>705</v>
      </c>
      <c r="F463" s="213" t="s">
        <v>706</v>
      </c>
      <c r="G463" s="214" t="s">
        <v>417</v>
      </c>
      <c r="H463" s="215">
        <v>1</v>
      </c>
      <c r="I463" s="216"/>
      <c r="J463" s="217">
        <f>ROUND(I463*H463,2)</f>
        <v>0</v>
      </c>
      <c r="K463" s="213" t="s">
        <v>19</v>
      </c>
      <c r="L463" s="218"/>
      <c r="M463" s="219" t="s">
        <v>19</v>
      </c>
      <c r="N463" s="220" t="s">
        <v>47</v>
      </c>
      <c r="O463" s="64"/>
      <c r="P463" s="189">
        <f>O463*H463</f>
        <v>0</v>
      </c>
      <c r="Q463" s="189">
        <v>0.7</v>
      </c>
      <c r="R463" s="189">
        <f>Q463*H463</f>
        <v>0.7</v>
      </c>
      <c r="S463" s="189">
        <v>0</v>
      </c>
      <c r="T463" s="190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1" t="s">
        <v>214</v>
      </c>
      <c r="AT463" s="191" t="s">
        <v>336</v>
      </c>
      <c r="AU463" s="191" t="s">
        <v>85</v>
      </c>
      <c r="AY463" s="16" t="s">
        <v>156</v>
      </c>
      <c r="BE463" s="192">
        <f>IF(N463="základní",J463,0)</f>
        <v>0</v>
      </c>
      <c r="BF463" s="192">
        <f>IF(N463="snížená",J463,0)</f>
        <v>0</v>
      </c>
      <c r="BG463" s="192">
        <f>IF(N463="zákl. přenesená",J463,0)</f>
        <v>0</v>
      </c>
      <c r="BH463" s="192">
        <f>IF(N463="sníž. přenesená",J463,0)</f>
        <v>0</v>
      </c>
      <c r="BI463" s="192">
        <f>IF(N463="nulová",J463,0)</f>
        <v>0</v>
      </c>
      <c r="BJ463" s="16" t="s">
        <v>83</v>
      </c>
      <c r="BK463" s="192">
        <f>ROUND(I463*H463,2)</f>
        <v>0</v>
      </c>
      <c r="BL463" s="16" t="s">
        <v>163</v>
      </c>
      <c r="BM463" s="191" t="s">
        <v>1347</v>
      </c>
    </row>
    <row r="464" spans="1:65" s="2" customFormat="1" ht="11.25">
      <c r="A464" s="34"/>
      <c r="B464" s="35"/>
      <c r="C464" s="36"/>
      <c r="D464" s="193" t="s">
        <v>165</v>
      </c>
      <c r="E464" s="36"/>
      <c r="F464" s="194" t="s">
        <v>706</v>
      </c>
      <c r="G464" s="36"/>
      <c r="H464" s="36"/>
      <c r="I464" s="195"/>
      <c r="J464" s="36"/>
      <c r="K464" s="36"/>
      <c r="L464" s="39"/>
      <c r="M464" s="196"/>
      <c r="N464" s="197"/>
      <c r="O464" s="64"/>
      <c r="P464" s="64"/>
      <c r="Q464" s="64"/>
      <c r="R464" s="64"/>
      <c r="S464" s="64"/>
      <c r="T464" s="65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6" t="s">
        <v>165</v>
      </c>
      <c r="AU464" s="16" t="s">
        <v>85</v>
      </c>
    </row>
    <row r="465" spans="1:65" s="13" customFormat="1" ht="11.25">
      <c r="B465" s="200"/>
      <c r="C465" s="201"/>
      <c r="D465" s="193" t="s">
        <v>169</v>
      </c>
      <c r="E465" s="202" t="s">
        <v>19</v>
      </c>
      <c r="F465" s="203" t="s">
        <v>1228</v>
      </c>
      <c r="G465" s="201"/>
      <c r="H465" s="204">
        <v>1</v>
      </c>
      <c r="I465" s="205"/>
      <c r="J465" s="201"/>
      <c r="K465" s="201"/>
      <c r="L465" s="206"/>
      <c r="M465" s="207"/>
      <c r="N465" s="208"/>
      <c r="O465" s="208"/>
      <c r="P465" s="208"/>
      <c r="Q465" s="208"/>
      <c r="R465" s="208"/>
      <c r="S465" s="208"/>
      <c r="T465" s="209"/>
      <c r="AT465" s="210" t="s">
        <v>169</v>
      </c>
      <c r="AU465" s="210" t="s">
        <v>85</v>
      </c>
      <c r="AV465" s="13" t="s">
        <v>85</v>
      </c>
      <c r="AW465" s="13" t="s">
        <v>38</v>
      </c>
      <c r="AX465" s="13" t="s">
        <v>83</v>
      </c>
      <c r="AY465" s="210" t="s">
        <v>156</v>
      </c>
    </row>
    <row r="466" spans="1:65" s="2" customFormat="1" ht="16.5" customHeight="1">
      <c r="A466" s="34"/>
      <c r="B466" s="35"/>
      <c r="C466" s="180" t="s">
        <v>736</v>
      </c>
      <c r="D466" s="180" t="s">
        <v>158</v>
      </c>
      <c r="E466" s="181" t="s">
        <v>709</v>
      </c>
      <c r="F466" s="182" t="s">
        <v>710</v>
      </c>
      <c r="G466" s="183" t="s">
        <v>417</v>
      </c>
      <c r="H466" s="184">
        <v>1</v>
      </c>
      <c r="I466" s="185"/>
      <c r="J466" s="186">
        <f>ROUND(I466*H466,2)</f>
        <v>0</v>
      </c>
      <c r="K466" s="182" t="s">
        <v>162</v>
      </c>
      <c r="L466" s="39"/>
      <c r="M466" s="187" t="s">
        <v>19</v>
      </c>
      <c r="N466" s="188" t="s">
        <v>47</v>
      </c>
      <c r="O466" s="64"/>
      <c r="P466" s="189">
        <f>O466*H466</f>
        <v>0</v>
      </c>
      <c r="Q466" s="189">
        <v>0.21734000000000001</v>
      </c>
      <c r="R466" s="189">
        <f>Q466*H466</f>
        <v>0.21734000000000001</v>
      </c>
      <c r="S466" s="189">
        <v>0</v>
      </c>
      <c r="T466" s="190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1" t="s">
        <v>163</v>
      </c>
      <c r="AT466" s="191" t="s">
        <v>158</v>
      </c>
      <c r="AU466" s="191" t="s">
        <v>85</v>
      </c>
      <c r="AY466" s="16" t="s">
        <v>156</v>
      </c>
      <c r="BE466" s="192">
        <f>IF(N466="základní",J466,0)</f>
        <v>0</v>
      </c>
      <c r="BF466" s="192">
        <f>IF(N466="snížená",J466,0)</f>
        <v>0</v>
      </c>
      <c r="BG466" s="192">
        <f>IF(N466="zákl. přenesená",J466,0)</f>
        <v>0</v>
      </c>
      <c r="BH466" s="192">
        <f>IF(N466="sníž. přenesená",J466,0)</f>
        <v>0</v>
      </c>
      <c r="BI466" s="192">
        <f>IF(N466="nulová",J466,0)</f>
        <v>0</v>
      </c>
      <c r="BJ466" s="16" t="s">
        <v>83</v>
      </c>
      <c r="BK466" s="192">
        <f>ROUND(I466*H466,2)</f>
        <v>0</v>
      </c>
      <c r="BL466" s="16" t="s">
        <v>163</v>
      </c>
      <c r="BM466" s="191" t="s">
        <v>1348</v>
      </c>
    </row>
    <row r="467" spans="1:65" s="2" customFormat="1" ht="11.25">
      <c r="A467" s="34"/>
      <c r="B467" s="35"/>
      <c r="C467" s="36"/>
      <c r="D467" s="193" t="s">
        <v>165</v>
      </c>
      <c r="E467" s="36"/>
      <c r="F467" s="194" t="s">
        <v>712</v>
      </c>
      <c r="G467" s="36"/>
      <c r="H467" s="36"/>
      <c r="I467" s="195"/>
      <c r="J467" s="36"/>
      <c r="K467" s="36"/>
      <c r="L467" s="39"/>
      <c r="M467" s="196"/>
      <c r="N467" s="197"/>
      <c r="O467" s="64"/>
      <c r="P467" s="64"/>
      <c r="Q467" s="64"/>
      <c r="R467" s="64"/>
      <c r="S467" s="64"/>
      <c r="T467" s="65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6" t="s">
        <v>165</v>
      </c>
      <c r="AU467" s="16" t="s">
        <v>85</v>
      </c>
    </row>
    <row r="468" spans="1:65" s="2" customFormat="1" ht="11.25">
      <c r="A468" s="34"/>
      <c r="B468" s="35"/>
      <c r="C468" s="36"/>
      <c r="D468" s="198" t="s">
        <v>167</v>
      </c>
      <c r="E468" s="36"/>
      <c r="F468" s="199" t="s">
        <v>713</v>
      </c>
      <c r="G468" s="36"/>
      <c r="H468" s="36"/>
      <c r="I468" s="195"/>
      <c r="J468" s="36"/>
      <c r="K468" s="36"/>
      <c r="L468" s="39"/>
      <c r="M468" s="196"/>
      <c r="N468" s="197"/>
      <c r="O468" s="64"/>
      <c r="P468" s="64"/>
      <c r="Q468" s="64"/>
      <c r="R468" s="64"/>
      <c r="S468" s="64"/>
      <c r="T468" s="65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6" t="s">
        <v>167</v>
      </c>
      <c r="AU468" s="16" t="s">
        <v>85</v>
      </c>
    </row>
    <row r="469" spans="1:65" s="13" customFormat="1" ht="11.25">
      <c r="B469" s="200"/>
      <c r="C469" s="201"/>
      <c r="D469" s="193" t="s">
        <v>169</v>
      </c>
      <c r="E469" s="202" t="s">
        <v>19</v>
      </c>
      <c r="F469" s="203" t="s">
        <v>1229</v>
      </c>
      <c r="G469" s="201"/>
      <c r="H469" s="204">
        <v>1</v>
      </c>
      <c r="I469" s="205"/>
      <c r="J469" s="201"/>
      <c r="K469" s="201"/>
      <c r="L469" s="206"/>
      <c r="M469" s="207"/>
      <c r="N469" s="208"/>
      <c r="O469" s="208"/>
      <c r="P469" s="208"/>
      <c r="Q469" s="208"/>
      <c r="R469" s="208"/>
      <c r="S469" s="208"/>
      <c r="T469" s="209"/>
      <c r="AT469" s="210" t="s">
        <v>169</v>
      </c>
      <c r="AU469" s="210" t="s">
        <v>85</v>
      </c>
      <c r="AV469" s="13" t="s">
        <v>85</v>
      </c>
      <c r="AW469" s="13" t="s">
        <v>38</v>
      </c>
      <c r="AX469" s="13" t="s">
        <v>83</v>
      </c>
      <c r="AY469" s="210" t="s">
        <v>156</v>
      </c>
    </row>
    <row r="470" spans="1:65" s="2" customFormat="1" ht="16.5" customHeight="1">
      <c r="A470" s="34"/>
      <c r="B470" s="35"/>
      <c r="C470" s="211" t="s">
        <v>740</v>
      </c>
      <c r="D470" s="211" t="s">
        <v>336</v>
      </c>
      <c r="E470" s="212" t="s">
        <v>715</v>
      </c>
      <c r="F470" s="213" t="s">
        <v>716</v>
      </c>
      <c r="G470" s="214" t="s">
        <v>417</v>
      </c>
      <c r="H470" s="215">
        <v>1</v>
      </c>
      <c r="I470" s="216"/>
      <c r="J470" s="217">
        <f>ROUND(I470*H470,2)</f>
        <v>0</v>
      </c>
      <c r="K470" s="213" t="s">
        <v>19</v>
      </c>
      <c r="L470" s="218"/>
      <c r="M470" s="219" t="s">
        <v>19</v>
      </c>
      <c r="N470" s="220" t="s">
        <v>47</v>
      </c>
      <c r="O470" s="64"/>
      <c r="P470" s="189">
        <f>O470*H470</f>
        <v>0</v>
      </c>
      <c r="Q470" s="189">
        <v>0.06</v>
      </c>
      <c r="R470" s="189">
        <f>Q470*H470</f>
        <v>0.06</v>
      </c>
      <c r="S470" s="189">
        <v>0</v>
      </c>
      <c r="T470" s="190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1" t="s">
        <v>214</v>
      </c>
      <c r="AT470" s="191" t="s">
        <v>336</v>
      </c>
      <c r="AU470" s="191" t="s">
        <v>85</v>
      </c>
      <c r="AY470" s="16" t="s">
        <v>156</v>
      </c>
      <c r="BE470" s="192">
        <f>IF(N470="základní",J470,0)</f>
        <v>0</v>
      </c>
      <c r="BF470" s="192">
        <f>IF(N470="snížená",J470,0)</f>
        <v>0</v>
      </c>
      <c r="BG470" s="192">
        <f>IF(N470="zákl. přenesená",J470,0)</f>
        <v>0</v>
      </c>
      <c r="BH470" s="192">
        <f>IF(N470="sníž. přenesená",J470,0)</f>
        <v>0</v>
      </c>
      <c r="BI470" s="192">
        <f>IF(N470="nulová",J470,0)</f>
        <v>0</v>
      </c>
      <c r="BJ470" s="16" t="s">
        <v>83</v>
      </c>
      <c r="BK470" s="192">
        <f>ROUND(I470*H470,2)</f>
        <v>0</v>
      </c>
      <c r="BL470" s="16" t="s">
        <v>163</v>
      </c>
      <c r="BM470" s="191" t="s">
        <v>1349</v>
      </c>
    </row>
    <row r="471" spans="1:65" s="2" customFormat="1" ht="11.25">
      <c r="A471" s="34"/>
      <c r="B471" s="35"/>
      <c r="C471" s="36"/>
      <c r="D471" s="193" t="s">
        <v>165</v>
      </c>
      <c r="E471" s="36"/>
      <c r="F471" s="194" t="s">
        <v>716</v>
      </c>
      <c r="G471" s="36"/>
      <c r="H471" s="36"/>
      <c r="I471" s="195"/>
      <c r="J471" s="36"/>
      <c r="K471" s="36"/>
      <c r="L471" s="39"/>
      <c r="M471" s="196"/>
      <c r="N471" s="197"/>
      <c r="O471" s="64"/>
      <c r="P471" s="64"/>
      <c r="Q471" s="64"/>
      <c r="R471" s="64"/>
      <c r="S471" s="64"/>
      <c r="T471" s="65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6" t="s">
        <v>165</v>
      </c>
      <c r="AU471" s="16" t="s">
        <v>85</v>
      </c>
    </row>
    <row r="472" spans="1:65" s="2" customFormat="1" ht="16.5" customHeight="1">
      <c r="A472" s="34"/>
      <c r="B472" s="35"/>
      <c r="C472" s="180" t="s">
        <v>747</v>
      </c>
      <c r="D472" s="180" t="s">
        <v>158</v>
      </c>
      <c r="E472" s="181" t="s">
        <v>719</v>
      </c>
      <c r="F472" s="182" t="s">
        <v>720</v>
      </c>
      <c r="G472" s="183" t="s">
        <v>417</v>
      </c>
      <c r="H472" s="184">
        <v>3</v>
      </c>
      <c r="I472" s="185"/>
      <c r="J472" s="186">
        <f>ROUND(I472*H472,2)</f>
        <v>0</v>
      </c>
      <c r="K472" s="182" t="s">
        <v>162</v>
      </c>
      <c r="L472" s="39"/>
      <c r="M472" s="187" t="s">
        <v>19</v>
      </c>
      <c r="N472" s="188" t="s">
        <v>47</v>
      </c>
      <c r="O472" s="64"/>
      <c r="P472" s="189">
        <f>O472*H472</f>
        <v>0</v>
      </c>
      <c r="Q472" s="189">
        <v>0.21734000000000001</v>
      </c>
      <c r="R472" s="189">
        <f>Q472*H472</f>
        <v>0.65202000000000004</v>
      </c>
      <c r="S472" s="189">
        <v>0</v>
      </c>
      <c r="T472" s="190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1" t="s">
        <v>163</v>
      </c>
      <c r="AT472" s="191" t="s">
        <v>158</v>
      </c>
      <c r="AU472" s="191" t="s">
        <v>85</v>
      </c>
      <c r="AY472" s="16" t="s">
        <v>156</v>
      </c>
      <c r="BE472" s="192">
        <f>IF(N472="základní",J472,0)</f>
        <v>0</v>
      </c>
      <c r="BF472" s="192">
        <f>IF(N472="snížená",J472,0)</f>
        <v>0</v>
      </c>
      <c r="BG472" s="192">
        <f>IF(N472="zákl. přenesená",J472,0)</f>
        <v>0</v>
      </c>
      <c r="BH472" s="192">
        <f>IF(N472="sníž. přenesená",J472,0)</f>
        <v>0</v>
      </c>
      <c r="BI472" s="192">
        <f>IF(N472="nulová",J472,0)</f>
        <v>0</v>
      </c>
      <c r="BJ472" s="16" t="s">
        <v>83</v>
      </c>
      <c r="BK472" s="192">
        <f>ROUND(I472*H472,2)</f>
        <v>0</v>
      </c>
      <c r="BL472" s="16" t="s">
        <v>163</v>
      </c>
      <c r="BM472" s="191" t="s">
        <v>1350</v>
      </c>
    </row>
    <row r="473" spans="1:65" s="2" customFormat="1" ht="11.25">
      <c r="A473" s="34"/>
      <c r="B473" s="35"/>
      <c r="C473" s="36"/>
      <c r="D473" s="193" t="s">
        <v>165</v>
      </c>
      <c r="E473" s="36"/>
      <c r="F473" s="194" t="s">
        <v>722</v>
      </c>
      <c r="G473" s="36"/>
      <c r="H473" s="36"/>
      <c r="I473" s="195"/>
      <c r="J473" s="36"/>
      <c r="K473" s="36"/>
      <c r="L473" s="39"/>
      <c r="M473" s="196"/>
      <c r="N473" s="197"/>
      <c r="O473" s="64"/>
      <c r="P473" s="64"/>
      <c r="Q473" s="64"/>
      <c r="R473" s="64"/>
      <c r="S473" s="64"/>
      <c r="T473" s="65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6" t="s">
        <v>165</v>
      </c>
      <c r="AU473" s="16" t="s">
        <v>85</v>
      </c>
    </row>
    <row r="474" spans="1:65" s="2" customFormat="1" ht="11.25">
      <c r="A474" s="34"/>
      <c r="B474" s="35"/>
      <c r="C474" s="36"/>
      <c r="D474" s="198" t="s">
        <v>167</v>
      </c>
      <c r="E474" s="36"/>
      <c r="F474" s="199" t="s">
        <v>723</v>
      </c>
      <c r="G474" s="36"/>
      <c r="H474" s="36"/>
      <c r="I474" s="195"/>
      <c r="J474" s="36"/>
      <c r="K474" s="36"/>
      <c r="L474" s="39"/>
      <c r="M474" s="196"/>
      <c r="N474" s="197"/>
      <c r="O474" s="64"/>
      <c r="P474" s="64"/>
      <c r="Q474" s="64"/>
      <c r="R474" s="64"/>
      <c r="S474" s="64"/>
      <c r="T474" s="65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6" t="s">
        <v>167</v>
      </c>
      <c r="AU474" s="16" t="s">
        <v>85</v>
      </c>
    </row>
    <row r="475" spans="1:65" s="13" customFormat="1" ht="11.25">
      <c r="B475" s="200"/>
      <c r="C475" s="201"/>
      <c r="D475" s="193" t="s">
        <v>169</v>
      </c>
      <c r="E475" s="202" t="s">
        <v>19</v>
      </c>
      <c r="F475" s="203" t="s">
        <v>1351</v>
      </c>
      <c r="G475" s="201"/>
      <c r="H475" s="204">
        <v>3</v>
      </c>
      <c r="I475" s="205"/>
      <c r="J475" s="201"/>
      <c r="K475" s="201"/>
      <c r="L475" s="206"/>
      <c r="M475" s="207"/>
      <c r="N475" s="208"/>
      <c r="O475" s="208"/>
      <c r="P475" s="208"/>
      <c r="Q475" s="208"/>
      <c r="R475" s="208"/>
      <c r="S475" s="208"/>
      <c r="T475" s="209"/>
      <c r="AT475" s="210" t="s">
        <v>169</v>
      </c>
      <c r="AU475" s="210" t="s">
        <v>85</v>
      </c>
      <c r="AV475" s="13" t="s">
        <v>85</v>
      </c>
      <c r="AW475" s="13" t="s">
        <v>38</v>
      </c>
      <c r="AX475" s="13" t="s">
        <v>83</v>
      </c>
      <c r="AY475" s="210" t="s">
        <v>156</v>
      </c>
    </row>
    <row r="476" spans="1:65" s="2" customFormat="1" ht="16.5" customHeight="1">
      <c r="A476" s="34"/>
      <c r="B476" s="35"/>
      <c r="C476" s="211" t="s">
        <v>752</v>
      </c>
      <c r="D476" s="211" t="s">
        <v>336</v>
      </c>
      <c r="E476" s="212" t="s">
        <v>726</v>
      </c>
      <c r="F476" s="213" t="s">
        <v>727</v>
      </c>
      <c r="G476" s="214" t="s">
        <v>417</v>
      </c>
      <c r="H476" s="215">
        <v>3</v>
      </c>
      <c r="I476" s="216"/>
      <c r="J476" s="217">
        <f>ROUND(I476*H476,2)</f>
        <v>0</v>
      </c>
      <c r="K476" s="213" t="s">
        <v>162</v>
      </c>
      <c r="L476" s="218"/>
      <c r="M476" s="219" t="s">
        <v>19</v>
      </c>
      <c r="N476" s="220" t="s">
        <v>47</v>
      </c>
      <c r="O476" s="64"/>
      <c r="P476" s="189">
        <f>O476*H476</f>
        <v>0</v>
      </c>
      <c r="Q476" s="189">
        <v>9.9000000000000005E-2</v>
      </c>
      <c r="R476" s="189">
        <f>Q476*H476</f>
        <v>0.29700000000000004</v>
      </c>
      <c r="S476" s="189">
        <v>0</v>
      </c>
      <c r="T476" s="190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1" t="s">
        <v>214</v>
      </c>
      <c r="AT476" s="191" t="s">
        <v>336</v>
      </c>
      <c r="AU476" s="191" t="s">
        <v>85</v>
      </c>
      <c r="AY476" s="16" t="s">
        <v>156</v>
      </c>
      <c r="BE476" s="192">
        <f>IF(N476="základní",J476,0)</f>
        <v>0</v>
      </c>
      <c r="BF476" s="192">
        <f>IF(N476="snížená",J476,0)</f>
        <v>0</v>
      </c>
      <c r="BG476" s="192">
        <f>IF(N476="zákl. přenesená",J476,0)</f>
        <v>0</v>
      </c>
      <c r="BH476" s="192">
        <f>IF(N476="sníž. přenesená",J476,0)</f>
        <v>0</v>
      </c>
      <c r="BI476" s="192">
        <f>IF(N476="nulová",J476,0)</f>
        <v>0</v>
      </c>
      <c r="BJ476" s="16" t="s">
        <v>83</v>
      </c>
      <c r="BK476" s="192">
        <f>ROUND(I476*H476,2)</f>
        <v>0</v>
      </c>
      <c r="BL476" s="16" t="s">
        <v>163</v>
      </c>
      <c r="BM476" s="191" t="s">
        <v>1352</v>
      </c>
    </row>
    <row r="477" spans="1:65" s="2" customFormat="1" ht="11.25">
      <c r="A477" s="34"/>
      <c r="B477" s="35"/>
      <c r="C477" s="36"/>
      <c r="D477" s="193" t="s">
        <v>165</v>
      </c>
      <c r="E477" s="36"/>
      <c r="F477" s="194" t="s">
        <v>727</v>
      </c>
      <c r="G477" s="36"/>
      <c r="H477" s="36"/>
      <c r="I477" s="195"/>
      <c r="J477" s="36"/>
      <c r="K477" s="36"/>
      <c r="L477" s="39"/>
      <c r="M477" s="196"/>
      <c r="N477" s="197"/>
      <c r="O477" s="64"/>
      <c r="P477" s="64"/>
      <c r="Q477" s="64"/>
      <c r="R477" s="64"/>
      <c r="S477" s="64"/>
      <c r="T477" s="65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6" t="s">
        <v>165</v>
      </c>
      <c r="AU477" s="16" t="s">
        <v>85</v>
      </c>
    </row>
    <row r="478" spans="1:65" s="2" customFormat="1" ht="16.5" customHeight="1">
      <c r="A478" s="34"/>
      <c r="B478" s="35"/>
      <c r="C478" s="180" t="s">
        <v>761</v>
      </c>
      <c r="D478" s="180" t="s">
        <v>158</v>
      </c>
      <c r="E478" s="181" t="s">
        <v>730</v>
      </c>
      <c r="F478" s="182" t="s">
        <v>731</v>
      </c>
      <c r="G478" s="183" t="s">
        <v>417</v>
      </c>
      <c r="H478" s="184">
        <v>3</v>
      </c>
      <c r="I478" s="185"/>
      <c r="J478" s="186">
        <f>ROUND(I478*H478,2)</f>
        <v>0</v>
      </c>
      <c r="K478" s="182" t="s">
        <v>162</v>
      </c>
      <c r="L478" s="39"/>
      <c r="M478" s="187" t="s">
        <v>19</v>
      </c>
      <c r="N478" s="188" t="s">
        <v>47</v>
      </c>
      <c r="O478" s="64"/>
      <c r="P478" s="189">
        <f>O478*H478</f>
        <v>0</v>
      </c>
      <c r="Q478" s="189">
        <v>0.21734000000000001</v>
      </c>
      <c r="R478" s="189">
        <f>Q478*H478</f>
        <v>0.65202000000000004</v>
      </c>
      <c r="S478" s="189">
        <v>0</v>
      </c>
      <c r="T478" s="190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91" t="s">
        <v>163</v>
      </c>
      <c r="AT478" s="191" t="s">
        <v>158</v>
      </c>
      <c r="AU478" s="191" t="s">
        <v>85</v>
      </c>
      <c r="AY478" s="16" t="s">
        <v>156</v>
      </c>
      <c r="BE478" s="192">
        <f>IF(N478="základní",J478,0)</f>
        <v>0</v>
      </c>
      <c r="BF478" s="192">
        <f>IF(N478="snížená",J478,0)</f>
        <v>0</v>
      </c>
      <c r="BG478" s="192">
        <f>IF(N478="zákl. přenesená",J478,0)</f>
        <v>0</v>
      </c>
      <c r="BH478" s="192">
        <f>IF(N478="sníž. přenesená",J478,0)</f>
        <v>0</v>
      </c>
      <c r="BI478" s="192">
        <f>IF(N478="nulová",J478,0)</f>
        <v>0</v>
      </c>
      <c r="BJ478" s="16" t="s">
        <v>83</v>
      </c>
      <c r="BK478" s="192">
        <f>ROUND(I478*H478,2)</f>
        <v>0</v>
      </c>
      <c r="BL478" s="16" t="s">
        <v>163</v>
      </c>
      <c r="BM478" s="191" t="s">
        <v>1353</v>
      </c>
    </row>
    <row r="479" spans="1:65" s="2" customFormat="1" ht="11.25">
      <c r="A479" s="34"/>
      <c r="B479" s="35"/>
      <c r="C479" s="36"/>
      <c r="D479" s="193" t="s">
        <v>165</v>
      </c>
      <c r="E479" s="36"/>
      <c r="F479" s="194" t="s">
        <v>733</v>
      </c>
      <c r="G479" s="36"/>
      <c r="H479" s="36"/>
      <c r="I479" s="195"/>
      <c r="J479" s="36"/>
      <c r="K479" s="36"/>
      <c r="L479" s="39"/>
      <c r="M479" s="196"/>
      <c r="N479" s="197"/>
      <c r="O479" s="64"/>
      <c r="P479" s="64"/>
      <c r="Q479" s="64"/>
      <c r="R479" s="64"/>
      <c r="S479" s="64"/>
      <c r="T479" s="65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T479" s="16" t="s">
        <v>165</v>
      </c>
      <c r="AU479" s="16" t="s">
        <v>85</v>
      </c>
    </row>
    <row r="480" spans="1:65" s="2" customFormat="1" ht="11.25">
      <c r="A480" s="34"/>
      <c r="B480" s="35"/>
      <c r="C480" s="36"/>
      <c r="D480" s="198" t="s">
        <v>167</v>
      </c>
      <c r="E480" s="36"/>
      <c r="F480" s="199" t="s">
        <v>734</v>
      </c>
      <c r="G480" s="36"/>
      <c r="H480" s="36"/>
      <c r="I480" s="195"/>
      <c r="J480" s="36"/>
      <c r="K480" s="36"/>
      <c r="L480" s="39"/>
      <c r="M480" s="196"/>
      <c r="N480" s="197"/>
      <c r="O480" s="64"/>
      <c r="P480" s="64"/>
      <c r="Q480" s="64"/>
      <c r="R480" s="64"/>
      <c r="S480" s="64"/>
      <c r="T480" s="65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6" t="s">
        <v>167</v>
      </c>
      <c r="AU480" s="16" t="s">
        <v>85</v>
      </c>
    </row>
    <row r="481" spans="1:65" s="13" customFormat="1" ht="11.25">
      <c r="B481" s="200"/>
      <c r="C481" s="201"/>
      <c r="D481" s="193" t="s">
        <v>169</v>
      </c>
      <c r="E481" s="202" t="s">
        <v>19</v>
      </c>
      <c r="F481" s="203" t="s">
        <v>1354</v>
      </c>
      <c r="G481" s="201"/>
      <c r="H481" s="204">
        <v>1</v>
      </c>
      <c r="I481" s="205"/>
      <c r="J481" s="201"/>
      <c r="K481" s="201"/>
      <c r="L481" s="206"/>
      <c r="M481" s="207"/>
      <c r="N481" s="208"/>
      <c r="O481" s="208"/>
      <c r="P481" s="208"/>
      <c r="Q481" s="208"/>
      <c r="R481" s="208"/>
      <c r="S481" s="208"/>
      <c r="T481" s="209"/>
      <c r="AT481" s="210" t="s">
        <v>169</v>
      </c>
      <c r="AU481" s="210" t="s">
        <v>85</v>
      </c>
      <c r="AV481" s="13" t="s">
        <v>85</v>
      </c>
      <c r="AW481" s="13" t="s">
        <v>38</v>
      </c>
      <c r="AX481" s="13" t="s">
        <v>76</v>
      </c>
      <c r="AY481" s="210" t="s">
        <v>156</v>
      </c>
    </row>
    <row r="482" spans="1:65" s="13" customFormat="1" ht="11.25">
      <c r="B482" s="200"/>
      <c r="C482" s="201"/>
      <c r="D482" s="193" t="s">
        <v>169</v>
      </c>
      <c r="E482" s="202" t="s">
        <v>19</v>
      </c>
      <c r="F482" s="203" t="s">
        <v>1228</v>
      </c>
      <c r="G482" s="201"/>
      <c r="H482" s="204">
        <v>1</v>
      </c>
      <c r="I482" s="205"/>
      <c r="J482" s="201"/>
      <c r="K482" s="201"/>
      <c r="L482" s="206"/>
      <c r="M482" s="207"/>
      <c r="N482" s="208"/>
      <c r="O482" s="208"/>
      <c r="P482" s="208"/>
      <c r="Q482" s="208"/>
      <c r="R482" s="208"/>
      <c r="S482" s="208"/>
      <c r="T482" s="209"/>
      <c r="AT482" s="210" t="s">
        <v>169</v>
      </c>
      <c r="AU482" s="210" t="s">
        <v>85</v>
      </c>
      <c r="AV482" s="13" t="s">
        <v>85</v>
      </c>
      <c r="AW482" s="13" t="s">
        <v>38</v>
      </c>
      <c r="AX482" s="13" t="s">
        <v>76</v>
      </c>
      <c r="AY482" s="210" t="s">
        <v>156</v>
      </c>
    </row>
    <row r="483" spans="1:65" s="13" customFormat="1" ht="11.25">
      <c r="B483" s="200"/>
      <c r="C483" s="201"/>
      <c r="D483" s="193" t="s">
        <v>169</v>
      </c>
      <c r="E483" s="202" t="s">
        <v>19</v>
      </c>
      <c r="F483" s="203" t="s">
        <v>1229</v>
      </c>
      <c r="G483" s="201"/>
      <c r="H483" s="204">
        <v>1</v>
      </c>
      <c r="I483" s="205"/>
      <c r="J483" s="201"/>
      <c r="K483" s="201"/>
      <c r="L483" s="206"/>
      <c r="M483" s="207"/>
      <c r="N483" s="208"/>
      <c r="O483" s="208"/>
      <c r="P483" s="208"/>
      <c r="Q483" s="208"/>
      <c r="R483" s="208"/>
      <c r="S483" s="208"/>
      <c r="T483" s="209"/>
      <c r="AT483" s="210" t="s">
        <v>169</v>
      </c>
      <c r="AU483" s="210" t="s">
        <v>85</v>
      </c>
      <c r="AV483" s="13" t="s">
        <v>85</v>
      </c>
      <c r="AW483" s="13" t="s">
        <v>38</v>
      </c>
      <c r="AX483" s="13" t="s">
        <v>76</v>
      </c>
      <c r="AY483" s="210" t="s">
        <v>156</v>
      </c>
    </row>
    <row r="484" spans="1:65" s="2" customFormat="1" ht="16.5" customHeight="1">
      <c r="A484" s="34"/>
      <c r="B484" s="35"/>
      <c r="C484" s="211" t="s">
        <v>769</v>
      </c>
      <c r="D484" s="211" t="s">
        <v>336</v>
      </c>
      <c r="E484" s="212" t="s">
        <v>737</v>
      </c>
      <c r="F484" s="213" t="s">
        <v>738</v>
      </c>
      <c r="G484" s="214" t="s">
        <v>417</v>
      </c>
      <c r="H484" s="215">
        <v>3</v>
      </c>
      <c r="I484" s="216"/>
      <c r="J484" s="217">
        <f>ROUND(I484*H484,2)</f>
        <v>0</v>
      </c>
      <c r="K484" s="213" t="s">
        <v>162</v>
      </c>
      <c r="L484" s="218"/>
      <c r="M484" s="219" t="s">
        <v>19</v>
      </c>
      <c r="N484" s="220" t="s">
        <v>47</v>
      </c>
      <c r="O484" s="64"/>
      <c r="P484" s="189">
        <f>O484*H484</f>
        <v>0</v>
      </c>
      <c r="Q484" s="189">
        <v>0.156</v>
      </c>
      <c r="R484" s="189">
        <f>Q484*H484</f>
        <v>0.46799999999999997</v>
      </c>
      <c r="S484" s="189">
        <v>0</v>
      </c>
      <c r="T484" s="190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91" t="s">
        <v>214</v>
      </c>
      <c r="AT484" s="191" t="s">
        <v>336</v>
      </c>
      <c r="AU484" s="191" t="s">
        <v>85</v>
      </c>
      <c r="AY484" s="16" t="s">
        <v>156</v>
      </c>
      <c r="BE484" s="192">
        <f>IF(N484="základní",J484,0)</f>
        <v>0</v>
      </c>
      <c r="BF484" s="192">
        <f>IF(N484="snížená",J484,0)</f>
        <v>0</v>
      </c>
      <c r="BG484" s="192">
        <f>IF(N484="zákl. přenesená",J484,0)</f>
        <v>0</v>
      </c>
      <c r="BH484" s="192">
        <f>IF(N484="sníž. přenesená",J484,0)</f>
        <v>0</v>
      </c>
      <c r="BI484" s="192">
        <f>IF(N484="nulová",J484,0)</f>
        <v>0</v>
      </c>
      <c r="BJ484" s="16" t="s">
        <v>83</v>
      </c>
      <c r="BK484" s="192">
        <f>ROUND(I484*H484,2)</f>
        <v>0</v>
      </c>
      <c r="BL484" s="16" t="s">
        <v>163</v>
      </c>
      <c r="BM484" s="191" t="s">
        <v>1355</v>
      </c>
    </row>
    <row r="485" spans="1:65" s="2" customFormat="1" ht="11.25">
      <c r="A485" s="34"/>
      <c r="B485" s="35"/>
      <c r="C485" s="36"/>
      <c r="D485" s="193" t="s">
        <v>165</v>
      </c>
      <c r="E485" s="36"/>
      <c r="F485" s="194" t="s">
        <v>738</v>
      </c>
      <c r="G485" s="36"/>
      <c r="H485" s="36"/>
      <c r="I485" s="195"/>
      <c r="J485" s="36"/>
      <c r="K485" s="36"/>
      <c r="L485" s="39"/>
      <c r="M485" s="196"/>
      <c r="N485" s="197"/>
      <c r="O485" s="64"/>
      <c r="P485" s="64"/>
      <c r="Q485" s="64"/>
      <c r="R485" s="64"/>
      <c r="S485" s="64"/>
      <c r="T485" s="65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6" t="s">
        <v>165</v>
      </c>
      <c r="AU485" s="16" t="s">
        <v>85</v>
      </c>
    </row>
    <row r="486" spans="1:65" s="2" customFormat="1" ht="16.5" customHeight="1">
      <c r="A486" s="34"/>
      <c r="B486" s="35"/>
      <c r="C486" s="180" t="s">
        <v>776</v>
      </c>
      <c r="D486" s="180" t="s">
        <v>158</v>
      </c>
      <c r="E486" s="181" t="s">
        <v>741</v>
      </c>
      <c r="F486" s="182" t="s">
        <v>742</v>
      </c>
      <c r="G486" s="183" t="s">
        <v>195</v>
      </c>
      <c r="H486" s="184">
        <v>0.1</v>
      </c>
      <c r="I486" s="185"/>
      <c r="J486" s="186">
        <f>ROUND(I486*H486,2)</f>
        <v>0</v>
      </c>
      <c r="K486" s="182" t="s">
        <v>162</v>
      </c>
      <c r="L486" s="39"/>
      <c r="M486" s="187" t="s">
        <v>19</v>
      </c>
      <c r="N486" s="188" t="s">
        <v>47</v>
      </c>
      <c r="O486" s="64"/>
      <c r="P486" s="189">
        <f>O486*H486</f>
        <v>0</v>
      </c>
      <c r="Q486" s="189">
        <v>2.45329</v>
      </c>
      <c r="R486" s="189">
        <f>Q486*H486</f>
        <v>0.24532900000000002</v>
      </c>
      <c r="S486" s="189">
        <v>0</v>
      </c>
      <c r="T486" s="190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1" t="s">
        <v>163</v>
      </c>
      <c r="AT486" s="191" t="s">
        <v>158</v>
      </c>
      <c r="AU486" s="191" t="s">
        <v>85</v>
      </c>
      <c r="AY486" s="16" t="s">
        <v>156</v>
      </c>
      <c r="BE486" s="192">
        <f>IF(N486="základní",J486,0)</f>
        <v>0</v>
      </c>
      <c r="BF486" s="192">
        <f>IF(N486="snížená",J486,0)</f>
        <v>0</v>
      </c>
      <c r="BG486" s="192">
        <f>IF(N486="zákl. přenesená",J486,0)</f>
        <v>0</v>
      </c>
      <c r="BH486" s="192">
        <f>IF(N486="sníž. přenesená",J486,0)</f>
        <v>0</v>
      </c>
      <c r="BI486" s="192">
        <f>IF(N486="nulová",J486,0)</f>
        <v>0</v>
      </c>
      <c r="BJ486" s="16" t="s">
        <v>83</v>
      </c>
      <c r="BK486" s="192">
        <f>ROUND(I486*H486,2)</f>
        <v>0</v>
      </c>
      <c r="BL486" s="16" t="s">
        <v>163</v>
      </c>
      <c r="BM486" s="191" t="s">
        <v>1356</v>
      </c>
    </row>
    <row r="487" spans="1:65" s="2" customFormat="1" ht="11.25">
      <c r="A487" s="34"/>
      <c r="B487" s="35"/>
      <c r="C487" s="36"/>
      <c r="D487" s="193" t="s">
        <v>165</v>
      </c>
      <c r="E487" s="36"/>
      <c r="F487" s="194" t="s">
        <v>744</v>
      </c>
      <c r="G487" s="36"/>
      <c r="H487" s="36"/>
      <c r="I487" s="195"/>
      <c r="J487" s="36"/>
      <c r="K487" s="36"/>
      <c r="L487" s="39"/>
      <c r="M487" s="196"/>
      <c r="N487" s="197"/>
      <c r="O487" s="64"/>
      <c r="P487" s="64"/>
      <c r="Q487" s="64"/>
      <c r="R487" s="64"/>
      <c r="S487" s="64"/>
      <c r="T487" s="65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6" t="s">
        <v>165</v>
      </c>
      <c r="AU487" s="16" t="s">
        <v>85</v>
      </c>
    </row>
    <row r="488" spans="1:65" s="2" customFormat="1" ht="11.25">
      <c r="A488" s="34"/>
      <c r="B488" s="35"/>
      <c r="C488" s="36"/>
      <c r="D488" s="198" t="s">
        <v>167</v>
      </c>
      <c r="E488" s="36"/>
      <c r="F488" s="199" t="s">
        <v>745</v>
      </c>
      <c r="G488" s="36"/>
      <c r="H488" s="36"/>
      <c r="I488" s="195"/>
      <c r="J488" s="36"/>
      <c r="K488" s="36"/>
      <c r="L488" s="39"/>
      <c r="M488" s="196"/>
      <c r="N488" s="197"/>
      <c r="O488" s="64"/>
      <c r="P488" s="64"/>
      <c r="Q488" s="64"/>
      <c r="R488" s="64"/>
      <c r="S488" s="64"/>
      <c r="T488" s="65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6" t="s">
        <v>167</v>
      </c>
      <c r="AU488" s="16" t="s">
        <v>85</v>
      </c>
    </row>
    <row r="489" spans="1:65" s="13" customFormat="1" ht="11.25">
      <c r="B489" s="200"/>
      <c r="C489" s="201"/>
      <c r="D489" s="193" t="s">
        <v>169</v>
      </c>
      <c r="E489" s="202" t="s">
        <v>19</v>
      </c>
      <c r="F489" s="203" t="s">
        <v>746</v>
      </c>
      <c r="G489" s="201"/>
      <c r="H489" s="204">
        <v>0.1</v>
      </c>
      <c r="I489" s="205"/>
      <c r="J489" s="201"/>
      <c r="K489" s="201"/>
      <c r="L489" s="206"/>
      <c r="M489" s="207"/>
      <c r="N489" s="208"/>
      <c r="O489" s="208"/>
      <c r="P489" s="208"/>
      <c r="Q489" s="208"/>
      <c r="R489" s="208"/>
      <c r="S489" s="208"/>
      <c r="T489" s="209"/>
      <c r="AT489" s="210" t="s">
        <v>169</v>
      </c>
      <c r="AU489" s="210" t="s">
        <v>85</v>
      </c>
      <c r="AV489" s="13" t="s">
        <v>85</v>
      </c>
      <c r="AW489" s="13" t="s">
        <v>38</v>
      </c>
      <c r="AX489" s="13" t="s">
        <v>83</v>
      </c>
      <c r="AY489" s="210" t="s">
        <v>156</v>
      </c>
    </row>
    <row r="490" spans="1:65" s="12" customFormat="1" ht="22.9" customHeight="1">
      <c r="B490" s="164"/>
      <c r="C490" s="165"/>
      <c r="D490" s="166" t="s">
        <v>75</v>
      </c>
      <c r="E490" s="178" t="s">
        <v>221</v>
      </c>
      <c r="F490" s="178" t="s">
        <v>751</v>
      </c>
      <c r="G490" s="165"/>
      <c r="H490" s="165"/>
      <c r="I490" s="168"/>
      <c r="J490" s="179">
        <f>BK490</f>
        <v>0</v>
      </c>
      <c r="K490" s="165"/>
      <c r="L490" s="170"/>
      <c r="M490" s="171"/>
      <c r="N490" s="172"/>
      <c r="O490" s="172"/>
      <c r="P490" s="173">
        <f>SUM(P491:P511)</f>
        <v>0</v>
      </c>
      <c r="Q490" s="172"/>
      <c r="R490" s="173">
        <f>SUM(R491:R511)</f>
        <v>4.0207899999999999</v>
      </c>
      <c r="S490" s="172"/>
      <c r="T490" s="174">
        <f>SUM(T491:T511)</f>
        <v>0.27900000000000003</v>
      </c>
      <c r="AR490" s="175" t="s">
        <v>83</v>
      </c>
      <c r="AT490" s="176" t="s">
        <v>75</v>
      </c>
      <c r="AU490" s="176" t="s">
        <v>83</v>
      </c>
      <c r="AY490" s="175" t="s">
        <v>156</v>
      </c>
      <c r="BK490" s="177">
        <f>SUM(BK491:BK511)</f>
        <v>0</v>
      </c>
    </row>
    <row r="491" spans="1:65" s="2" customFormat="1" ht="16.5" customHeight="1">
      <c r="A491" s="34"/>
      <c r="B491" s="35"/>
      <c r="C491" s="180" t="s">
        <v>783</v>
      </c>
      <c r="D491" s="180" t="s">
        <v>158</v>
      </c>
      <c r="E491" s="181" t="s">
        <v>1357</v>
      </c>
      <c r="F491" s="182" t="s">
        <v>1358</v>
      </c>
      <c r="G491" s="183" t="s">
        <v>180</v>
      </c>
      <c r="H491" s="184">
        <v>10</v>
      </c>
      <c r="I491" s="185"/>
      <c r="J491" s="186">
        <f>ROUND(I491*H491,2)</f>
        <v>0</v>
      </c>
      <c r="K491" s="182" t="s">
        <v>162</v>
      </c>
      <c r="L491" s="39"/>
      <c r="M491" s="187" t="s">
        <v>19</v>
      </c>
      <c r="N491" s="188" t="s">
        <v>47</v>
      </c>
      <c r="O491" s="64"/>
      <c r="P491" s="189">
        <f>O491*H491</f>
        <v>0</v>
      </c>
      <c r="Q491" s="189">
        <v>0.15540000000000001</v>
      </c>
      <c r="R491" s="189">
        <f>Q491*H491</f>
        <v>1.554</v>
      </c>
      <c r="S491" s="189">
        <v>0</v>
      </c>
      <c r="T491" s="190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1" t="s">
        <v>163</v>
      </c>
      <c r="AT491" s="191" t="s">
        <v>158</v>
      </c>
      <c r="AU491" s="191" t="s">
        <v>85</v>
      </c>
      <c r="AY491" s="16" t="s">
        <v>156</v>
      </c>
      <c r="BE491" s="192">
        <f>IF(N491="základní",J491,0)</f>
        <v>0</v>
      </c>
      <c r="BF491" s="192">
        <f>IF(N491="snížená",J491,0)</f>
        <v>0</v>
      </c>
      <c r="BG491" s="192">
        <f>IF(N491="zákl. přenesená",J491,0)</f>
        <v>0</v>
      </c>
      <c r="BH491" s="192">
        <f>IF(N491="sníž. přenesená",J491,0)</f>
        <v>0</v>
      </c>
      <c r="BI491" s="192">
        <f>IF(N491="nulová",J491,0)</f>
        <v>0</v>
      </c>
      <c r="BJ491" s="16" t="s">
        <v>83</v>
      </c>
      <c r="BK491" s="192">
        <f>ROUND(I491*H491,2)</f>
        <v>0</v>
      </c>
      <c r="BL491" s="16" t="s">
        <v>163</v>
      </c>
      <c r="BM491" s="191" t="s">
        <v>1359</v>
      </c>
    </row>
    <row r="492" spans="1:65" s="2" customFormat="1" ht="19.5">
      <c r="A492" s="34"/>
      <c r="B492" s="35"/>
      <c r="C492" s="36"/>
      <c r="D492" s="193" t="s">
        <v>165</v>
      </c>
      <c r="E492" s="36"/>
      <c r="F492" s="194" t="s">
        <v>1360</v>
      </c>
      <c r="G492" s="36"/>
      <c r="H492" s="36"/>
      <c r="I492" s="195"/>
      <c r="J492" s="36"/>
      <c r="K492" s="36"/>
      <c r="L492" s="39"/>
      <c r="M492" s="196"/>
      <c r="N492" s="197"/>
      <c r="O492" s="64"/>
      <c r="P492" s="64"/>
      <c r="Q492" s="64"/>
      <c r="R492" s="64"/>
      <c r="S492" s="64"/>
      <c r="T492" s="65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6" t="s">
        <v>165</v>
      </c>
      <c r="AU492" s="16" t="s">
        <v>85</v>
      </c>
    </row>
    <row r="493" spans="1:65" s="2" customFormat="1" ht="11.25">
      <c r="A493" s="34"/>
      <c r="B493" s="35"/>
      <c r="C493" s="36"/>
      <c r="D493" s="198" t="s">
        <v>167</v>
      </c>
      <c r="E493" s="36"/>
      <c r="F493" s="199" t="s">
        <v>1361</v>
      </c>
      <c r="G493" s="36"/>
      <c r="H493" s="36"/>
      <c r="I493" s="195"/>
      <c r="J493" s="36"/>
      <c r="K493" s="36"/>
      <c r="L493" s="39"/>
      <c r="M493" s="196"/>
      <c r="N493" s="197"/>
      <c r="O493" s="64"/>
      <c r="P493" s="64"/>
      <c r="Q493" s="64"/>
      <c r="R493" s="64"/>
      <c r="S493" s="64"/>
      <c r="T493" s="65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6" t="s">
        <v>167</v>
      </c>
      <c r="AU493" s="16" t="s">
        <v>85</v>
      </c>
    </row>
    <row r="494" spans="1:65" s="13" customFormat="1" ht="11.25">
      <c r="B494" s="200"/>
      <c r="C494" s="201"/>
      <c r="D494" s="193" t="s">
        <v>169</v>
      </c>
      <c r="E494" s="202" t="s">
        <v>19</v>
      </c>
      <c r="F494" s="203" t="s">
        <v>1069</v>
      </c>
      <c r="G494" s="201"/>
      <c r="H494" s="204">
        <v>2</v>
      </c>
      <c r="I494" s="205"/>
      <c r="J494" s="201"/>
      <c r="K494" s="201"/>
      <c r="L494" s="206"/>
      <c r="M494" s="207"/>
      <c r="N494" s="208"/>
      <c r="O494" s="208"/>
      <c r="P494" s="208"/>
      <c r="Q494" s="208"/>
      <c r="R494" s="208"/>
      <c r="S494" s="208"/>
      <c r="T494" s="209"/>
      <c r="AT494" s="210" t="s">
        <v>169</v>
      </c>
      <c r="AU494" s="210" t="s">
        <v>85</v>
      </c>
      <c r="AV494" s="13" t="s">
        <v>85</v>
      </c>
      <c r="AW494" s="13" t="s">
        <v>38</v>
      </c>
      <c r="AX494" s="13" t="s">
        <v>76</v>
      </c>
      <c r="AY494" s="210" t="s">
        <v>156</v>
      </c>
    </row>
    <row r="495" spans="1:65" s="13" customFormat="1" ht="11.25">
      <c r="B495" s="200"/>
      <c r="C495" s="201"/>
      <c r="D495" s="193" t="s">
        <v>169</v>
      </c>
      <c r="E495" s="202" t="s">
        <v>19</v>
      </c>
      <c r="F495" s="203" t="s">
        <v>1070</v>
      </c>
      <c r="G495" s="201"/>
      <c r="H495" s="204">
        <v>8</v>
      </c>
      <c r="I495" s="205"/>
      <c r="J495" s="201"/>
      <c r="K495" s="201"/>
      <c r="L495" s="206"/>
      <c r="M495" s="207"/>
      <c r="N495" s="208"/>
      <c r="O495" s="208"/>
      <c r="P495" s="208"/>
      <c r="Q495" s="208"/>
      <c r="R495" s="208"/>
      <c r="S495" s="208"/>
      <c r="T495" s="209"/>
      <c r="AT495" s="210" t="s">
        <v>169</v>
      </c>
      <c r="AU495" s="210" t="s">
        <v>85</v>
      </c>
      <c r="AV495" s="13" t="s">
        <v>85</v>
      </c>
      <c r="AW495" s="13" t="s">
        <v>38</v>
      </c>
      <c r="AX495" s="13" t="s">
        <v>76</v>
      </c>
      <c r="AY495" s="210" t="s">
        <v>156</v>
      </c>
    </row>
    <row r="496" spans="1:65" s="2" customFormat="1" ht="16.5" customHeight="1">
      <c r="A496" s="34"/>
      <c r="B496" s="35"/>
      <c r="C496" s="211" t="s">
        <v>789</v>
      </c>
      <c r="D496" s="211" t="s">
        <v>336</v>
      </c>
      <c r="E496" s="212" t="s">
        <v>1362</v>
      </c>
      <c r="F496" s="213" t="s">
        <v>1363</v>
      </c>
      <c r="G496" s="214" t="s">
        <v>180</v>
      </c>
      <c r="H496" s="215">
        <v>10</v>
      </c>
      <c r="I496" s="216"/>
      <c r="J496" s="217">
        <f>ROUND(I496*H496,2)</f>
        <v>0</v>
      </c>
      <c r="K496" s="213" t="s">
        <v>162</v>
      </c>
      <c r="L496" s="218"/>
      <c r="M496" s="219" t="s">
        <v>19</v>
      </c>
      <c r="N496" s="220" t="s">
        <v>47</v>
      </c>
      <c r="O496" s="64"/>
      <c r="P496" s="189">
        <f>O496*H496</f>
        <v>0</v>
      </c>
      <c r="Q496" s="189">
        <v>8.5000000000000006E-2</v>
      </c>
      <c r="R496" s="189">
        <f>Q496*H496</f>
        <v>0.85000000000000009</v>
      </c>
      <c r="S496" s="189">
        <v>0</v>
      </c>
      <c r="T496" s="190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91" t="s">
        <v>214</v>
      </c>
      <c r="AT496" s="191" t="s">
        <v>336</v>
      </c>
      <c r="AU496" s="191" t="s">
        <v>85</v>
      </c>
      <c r="AY496" s="16" t="s">
        <v>156</v>
      </c>
      <c r="BE496" s="192">
        <f>IF(N496="základní",J496,0)</f>
        <v>0</v>
      </c>
      <c r="BF496" s="192">
        <f>IF(N496="snížená",J496,0)</f>
        <v>0</v>
      </c>
      <c r="BG496" s="192">
        <f>IF(N496="zákl. přenesená",J496,0)</f>
        <v>0</v>
      </c>
      <c r="BH496" s="192">
        <f>IF(N496="sníž. přenesená",J496,0)</f>
        <v>0</v>
      </c>
      <c r="BI496" s="192">
        <f>IF(N496="nulová",J496,0)</f>
        <v>0</v>
      </c>
      <c r="BJ496" s="16" t="s">
        <v>83</v>
      </c>
      <c r="BK496" s="192">
        <f>ROUND(I496*H496,2)</f>
        <v>0</v>
      </c>
      <c r="BL496" s="16" t="s">
        <v>163</v>
      </c>
      <c r="BM496" s="191" t="s">
        <v>1364</v>
      </c>
    </row>
    <row r="497" spans="1:65" s="2" customFormat="1" ht="11.25">
      <c r="A497" s="34"/>
      <c r="B497" s="35"/>
      <c r="C497" s="36"/>
      <c r="D497" s="193" t="s">
        <v>165</v>
      </c>
      <c r="E497" s="36"/>
      <c r="F497" s="194" t="s">
        <v>1363</v>
      </c>
      <c r="G497" s="36"/>
      <c r="H497" s="36"/>
      <c r="I497" s="195"/>
      <c r="J497" s="36"/>
      <c r="K497" s="36"/>
      <c r="L497" s="39"/>
      <c r="M497" s="196"/>
      <c r="N497" s="197"/>
      <c r="O497" s="64"/>
      <c r="P497" s="64"/>
      <c r="Q497" s="64"/>
      <c r="R497" s="64"/>
      <c r="S497" s="64"/>
      <c r="T497" s="65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T497" s="16" t="s">
        <v>165</v>
      </c>
      <c r="AU497" s="16" t="s">
        <v>85</v>
      </c>
    </row>
    <row r="498" spans="1:65" s="2" customFormat="1" ht="16.5" customHeight="1">
      <c r="A498" s="34"/>
      <c r="B498" s="35"/>
      <c r="C498" s="180" t="s">
        <v>797</v>
      </c>
      <c r="D498" s="180" t="s">
        <v>158</v>
      </c>
      <c r="E498" s="181" t="s">
        <v>1365</v>
      </c>
      <c r="F498" s="182" t="s">
        <v>1366</v>
      </c>
      <c r="G498" s="183" t="s">
        <v>180</v>
      </c>
      <c r="H498" s="184">
        <v>27</v>
      </c>
      <c r="I498" s="185"/>
      <c r="J498" s="186">
        <f>ROUND(I498*H498,2)</f>
        <v>0</v>
      </c>
      <c r="K498" s="182" t="s">
        <v>162</v>
      </c>
      <c r="L498" s="39"/>
      <c r="M498" s="187" t="s">
        <v>19</v>
      </c>
      <c r="N498" s="188" t="s">
        <v>47</v>
      </c>
      <c r="O498" s="64"/>
      <c r="P498" s="189">
        <f>O498*H498</f>
        <v>0</v>
      </c>
      <c r="Q498" s="189">
        <v>0</v>
      </c>
      <c r="R498" s="189">
        <f>Q498*H498</f>
        <v>0</v>
      </c>
      <c r="S498" s="189">
        <v>0</v>
      </c>
      <c r="T498" s="190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1" t="s">
        <v>163</v>
      </c>
      <c r="AT498" s="191" t="s">
        <v>158</v>
      </c>
      <c r="AU498" s="191" t="s">
        <v>85</v>
      </c>
      <c r="AY498" s="16" t="s">
        <v>156</v>
      </c>
      <c r="BE498" s="192">
        <f>IF(N498="základní",J498,0)</f>
        <v>0</v>
      </c>
      <c r="BF498" s="192">
        <f>IF(N498="snížená",J498,0)</f>
        <v>0</v>
      </c>
      <c r="BG498" s="192">
        <f>IF(N498="zákl. přenesená",J498,0)</f>
        <v>0</v>
      </c>
      <c r="BH498" s="192">
        <f>IF(N498="sníž. přenesená",J498,0)</f>
        <v>0</v>
      </c>
      <c r="BI498" s="192">
        <f>IF(N498="nulová",J498,0)</f>
        <v>0</v>
      </c>
      <c r="BJ498" s="16" t="s">
        <v>83</v>
      </c>
      <c r="BK498" s="192">
        <f>ROUND(I498*H498,2)</f>
        <v>0</v>
      </c>
      <c r="BL498" s="16" t="s">
        <v>163</v>
      </c>
      <c r="BM498" s="191" t="s">
        <v>1367</v>
      </c>
    </row>
    <row r="499" spans="1:65" s="2" customFormat="1" ht="11.25">
      <c r="A499" s="34"/>
      <c r="B499" s="35"/>
      <c r="C499" s="36"/>
      <c r="D499" s="193" t="s">
        <v>165</v>
      </c>
      <c r="E499" s="36"/>
      <c r="F499" s="194" t="s">
        <v>1368</v>
      </c>
      <c r="G499" s="36"/>
      <c r="H499" s="36"/>
      <c r="I499" s="195"/>
      <c r="J499" s="36"/>
      <c r="K499" s="36"/>
      <c r="L499" s="39"/>
      <c r="M499" s="196"/>
      <c r="N499" s="197"/>
      <c r="O499" s="64"/>
      <c r="P499" s="64"/>
      <c r="Q499" s="64"/>
      <c r="R499" s="64"/>
      <c r="S499" s="64"/>
      <c r="T499" s="65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6" t="s">
        <v>165</v>
      </c>
      <c r="AU499" s="16" t="s">
        <v>85</v>
      </c>
    </row>
    <row r="500" spans="1:65" s="2" customFormat="1" ht="11.25">
      <c r="A500" s="34"/>
      <c r="B500" s="35"/>
      <c r="C500" s="36"/>
      <c r="D500" s="198" t="s">
        <v>167</v>
      </c>
      <c r="E500" s="36"/>
      <c r="F500" s="199" t="s">
        <v>1369</v>
      </c>
      <c r="G500" s="36"/>
      <c r="H500" s="36"/>
      <c r="I500" s="195"/>
      <c r="J500" s="36"/>
      <c r="K500" s="36"/>
      <c r="L500" s="39"/>
      <c r="M500" s="196"/>
      <c r="N500" s="197"/>
      <c r="O500" s="64"/>
      <c r="P500" s="64"/>
      <c r="Q500" s="64"/>
      <c r="R500" s="64"/>
      <c r="S500" s="64"/>
      <c r="T500" s="65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6" t="s">
        <v>167</v>
      </c>
      <c r="AU500" s="16" t="s">
        <v>85</v>
      </c>
    </row>
    <row r="501" spans="1:65" s="13" customFormat="1" ht="11.25">
      <c r="B501" s="200"/>
      <c r="C501" s="201"/>
      <c r="D501" s="193" t="s">
        <v>169</v>
      </c>
      <c r="E501" s="202" t="s">
        <v>19</v>
      </c>
      <c r="F501" s="203" t="s">
        <v>1370</v>
      </c>
      <c r="G501" s="201"/>
      <c r="H501" s="204">
        <v>12</v>
      </c>
      <c r="I501" s="205"/>
      <c r="J501" s="201"/>
      <c r="K501" s="201"/>
      <c r="L501" s="206"/>
      <c r="M501" s="207"/>
      <c r="N501" s="208"/>
      <c r="O501" s="208"/>
      <c r="P501" s="208"/>
      <c r="Q501" s="208"/>
      <c r="R501" s="208"/>
      <c r="S501" s="208"/>
      <c r="T501" s="209"/>
      <c r="AT501" s="210" t="s">
        <v>169</v>
      </c>
      <c r="AU501" s="210" t="s">
        <v>85</v>
      </c>
      <c r="AV501" s="13" t="s">
        <v>85</v>
      </c>
      <c r="AW501" s="13" t="s">
        <v>38</v>
      </c>
      <c r="AX501" s="13" t="s">
        <v>76</v>
      </c>
      <c r="AY501" s="210" t="s">
        <v>156</v>
      </c>
    </row>
    <row r="502" spans="1:65" s="13" customFormat="1" ht="11.25">
      <c r="B502" s="200"/>
      <c r="C502" s="201"/>
      <c r="D502" s="193" t="s">
        <v>169</v>
      </c>
      <c r="E502" s="202" t="s">
        <v>19</v>
      </c>
      <c r="F502" s="203" t="s">
        <v>1371</v>
      </c>
      <c r="G502" s="201"/>
      <c r="H502" s="204">
        <v>15</v>
      </c>
      <c r="I502" s="205"/>
      <c r="J502" s="201"/>
      <c r="K502" s="201"/>
      <c r="L502" s="206"/>
      <c r="M502" s="207"/>
      <c r="N502" s="208"/>
      <c r="O502" s="208"/>
      <c r="P502" s="208"/>
      <c r="Q502" s="208"/>
      <c r="R502" s="208"/>
      <c r="S502" s="208"/>
      <c r="T502" s="209"/>
      <c r="AT502" s="210" t="s">
        <v>169</v>
      </c>
      <c r="AU502" s="210" t="s">
        <v>85</v>
      </c>
      <c r="AV502" s="13" t="s">
        <v>85</v>
      </c>
      <c r="AW502" s="13" t="s">
        <v>38</v>
      </c>
      <c r="AX502" s="13" t="s">
        <v>76</v>
      </c>
      <c r="AY502" s="210" t="s">
        <v>156</v>
      </c>
    </row>
    <row r="503" spans="1:65" s="2" customFormat="1" ht="21.75" customHeight="1">
      <c r="A503" s="34"/>
      <c r="B503" s="35"/>
      <c r="C503" s="180" t="s">
        <v>804</v>
      </c>
      <c r="D503" s="180" t="s">
        <v>158</v>
      </c>
      <c r="E503" s="181" t="s">
        <v>1372</v>
      </c>
      <c r="F503" s="182" t="s">
        <v>1373</v>
      </c>
      <c r="G503" s="183" t="s">
        <v>417</v>
      </c>
      <c r="H503" s="184">
        <v>1</v>
      </c>
      <c r="I503" s="185"/>
      <c r="J503" s="186">
        <f>ROUND(I503*H503,2)</f>
        <v>0</v>
      </c>
      <c r="K503" s="182" t="s">
        <v>162</v>
      </c>
      <c r="L503" s="39"/>
      <c r="M503" s="187" t="s">
        <v>19</v>
      </c>
      <c r="N503" s="188" t="s">
        <v>47</v>
      </c>
      <c r="O503" s="64"/>
      <c r="P503" s="189">
        <f>O503*H503</f>
        <v>0</v>
      </c>
      <c r="Q503" s="189">
        <v>1.6167899999999999</v>
      </c>
      <c r="R503" s="189">
        <f>Q503*H503</f>
        <v>1.6167899999999999</v>
      </c>
      <c r="S503" s="189">
        <v>0</v>
      </c>
      <c r="T503" s="190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1" t="s">
        <v>163</v>
      </c>
      <c r="AT503" s="191" t="s">
        <v>158</v>
      </c>
      <c r="AU503" s="191" t="s">
        <v>85</v>
      </c>
      <c r="AY503" s="16" t="s">
        <v>156</v>
      </c>
      <c r="BE503" s="192">
        <f>IF(N503="základní",J503,0)</f>
        <v>0</v>
      </c>
      <c r="BF503" s="192">
        <f>IF(N503="snížená",J503,0)</f>
        <v>0</v>
      </c>
      <c r="BG503" s="192">
        <f>IF(N503="zákl. přenesená",J503,0)</f>
        <v>0</v>
      </c>
      <c r="BH503" s="192">
        <f>IF(N503="sníž. přenesená",J503,0)</f>
        <v>0</v>
      </c>
      <c r="BI503" s="192">
        <f>IF(N503="nulová",J503,0)</f>
        <v>0</v>
      </c>
      <c r="BJ503" s="16" t="s">
        <v>83</v>
      </c>
      <c r="BK503" s="192">
        <f>ROUND(I503*H503,2)</f>
        <v>0</v>
      </c>
      <c r="BL503" s="16" t="s">
        <v>163</v>
      </c>
      <c r="BM503" s="191" t="s">
        <v>1374</v>
      </c>
    </row>
    <row r="504" spans="1:65" s="2" customFormat="1" ht="19.5">
      <c r="A504" s="34"/>
      <c r="B504" s="35"/>
      <c r="C504" s="36"/>
      <c r="D504" s="193" t="s">
        <v>165</v>
      </c>
      <c r="E504" s="36"/>
      <c r="F504" s="194" t="s">
        <v>1375</v>
      </c>
      <c r="G504" s="36"/>
      <c r="H504" s="36"/>
      <c r="I504" s="195"/>
      <c r="J504" s="36"/>
      <c r="K504" s="36"/>
      <c r="L504" s="39"/>
      <c r="M504" s="196"/>
      <c r="N504" s="197"/>
      <c r="O504" s="64"/>
      <c r="P504" s="64"/>
      <c r="Q504" s="64"/>
      <c r="R504" s="64"/>
      <c r="S504" s="64"/>
      <c r="T504" s="65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6" t="s">
        <v>165</v>
      </c>
      <c r="AU504" s="16" t="s">
        <v>85</v>
      </c>
    </row>
    <row r="505" spans="1:65" s="2" customFormat="1" ht="11.25">
      <c r="A505" s="34"/>
      <c r="B505" s="35"/>
      <c r="C505" s="36"/>
      <c r="D505" s="198" t="s">
        <v>167</v>
      </c>
      <c r="E505" s="36"/>
      <c r="F505" s="199" t="s">
        <v>1376</v>
      </c>
      <c r="G505" s="36"/>
      <c r="H505" s="36"/>
      <c r="I505" s="195"/>
      <c r="J505" s="36"/>
      <c r="K505" s="36"/>
      <c r="L505" s="39"/>
      <c r="M505" s="196"/>
      <c r="N505" s="197"/>
      <c r="O505" s="64"/>
      <c r="P505" s="64"/>
      <c r="Q505" s="64"/>
      <c r="R505" s="64"/>
      <c r="S505" s="64"/>
      <c r="T505" s="65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T505" s="16" t="s">
        <v>167</v>
      </c>
      <c r="AU505" s="16" t="s">
        <v>85</v>
      </c>
    </row>
    <row r="506" spans="1:65" s="13" customFormat="1" ht="11.25">
      <c r="B506" s="200"/>
      <c r="C506" s="201"/>
      <c r="D506" s="193" t="s">
        <v>169</v>
      </c>
      <c r="E506" s="202" t="s">
        <v>19</v>
      </c>
      <c r="F506" s="203" t="s">
        <v>1377</v>
      </c>
      <c r="G506" s="201"/>
      <c r="H506" s="204">
        <v>1</v>
      </c>
      <c r="I506" s="205"/>
      <c r="J506" s="201"/>
      <c r="K506" s="201"/>
      <c r="L506" s="206"/>
      <c r="M506" s="207"/>
      <c r="N506" s="208"/>
      <c r="O506" s="208"/>
      <c r="P506" s="208"/>
      <c r="Q506" s="208"/>
      <c r="R506" s="208"/>
      <c r="S506" s="208"/>
      <c r="T506" s="209"/>
      <c r="AT506" s="210" t="s">
        <v>169</v>
      </c>
      <c r="AU506" s="210" t="s">
        <v>85</v>
      </c>
      <c r="AV506" s="13" t="s">
        <v>85</v>
      </c>
      <c r="AW506" s="13" t="s">
        <v>38</v>
      </c>
      <c r="AX506" s="13" t="s">
        <v>83</v>
      </c>
      <c r="AY506" s="210" t="s">
        <v>156</v>
      </c>
    </row>
    <row r="507" spans="1:65" s="2" customFormat="1" ht="16.5" customHeight="1">
      <c r="A507" s="34"/>
      <c r="B507" s="35"/>
      <c r="C507" s="180" t="s">
        <v>1378</v>
      </c>
      <c r="D507" s="180" t="s">
        <v>158</v>
      </c>
      <c r="E507" s="181" t="s">
        <v>753</v>
      </c>
      <c r="F507" s="182" t="s">
        <v>754</v>
      </c>
      <c r="G507" s="183" t="s">
        <v>417</v>
      </c>
      <c r="H507" s="184">
        <v>3</v>
      </c>
      <c r="I507" s="185"/>
      <c r="J507" s="186">
        <f>ROUND(I507*H507,2)</f>
        <v>0</v>
      </c>
      <c r="K507" s="182" t="s">
        <v>162</v>
      </c>
      <c r="L507" s="39"/>
      <c r="M507" s="187" t="s">
        <v>19</v>
      </c>
      <c r="N507" s="188" t="s">
        <v>47</v>
      </c>
      <c r="O507" s="64"/>
      <c r="P507" s="189">
        <f>O507*H507</f>
        <v>0</v>
      </c>
      <c r="Q507" s="189">
        <v>0</v>
      </c>
      <c r="R507" s="189">
        <f>Q507*H507</f>
        <v>0</v>
      </c>
      <c r="S507" s="189">
        <v>9.2999999999999999E-2</v>
      </c>
      <c r="T507" s="190">
        <f>S507*H507</f>
        <v>0.27900000000000003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91" t="s">
        <v>163</v>
      </c>
      <c r="AT507" s="191" t="s">
        <v>158</v>
      </c>
      <c r="AU507" s="191" t="s">
        <v>85</v>
      </c>
      <c r="AY507" s="16" t="s">
        <v>156</v>
      </c>
      <c r="BE507" s="192">
        <f>IF(N507="základní",J507,0)</f>
        <v>0</v>
      </c>
      <c r="BF507" s="192">
        <f>IF(N507="snížená",J507,0)</f>
        <v>0</v>
      </c>
      <c r="BG507" s="192">
        <f>IF(N507="zákl. přenesená",J507,0)</f>
        <v>0</v>
      </c>
      <c r="BH507" s="192">
        <f>IF(N507="sníž. přenesená",J507,0)</f>
        <v>0</v>
      </c>
      <c r="BI507" s="192">
        <f>IF(N507="nulová",J507,0)</f>
        <v>0</v>
      </c>
      <c r="BJ507" s="16" t="s">
        <v>83</v>
      </c>
      <c r="BK507" s="192">
        <f>ROUND(I507*H507,2)</f>
        <v>0</v>
      </c>
      <c r="BL507" s="16" t="s">
        <v>163</v>
      </c>
      <c r="BM507" s="191" t="s">
        <v>1379</v>
      </c>
    </row>
    <row r="508" spans="1:65" s="2" customFormat="1" ht="19.5">
      <c r="A508" s="34"/>
      <c r="B508" s="35"/>
      <c r="C508" s="36"/>
      <c r="D508" s="193" t="s">
        <v>165</v>
      </c>
      <c r="E508" s="36"/>
      <c r="F508" s="194" t="s">
        <v>756</v>
      </c>
      <c r="G508" s="36"/>
      <c r="H508" s="36"/>
      <c r="I508" s="195"/>
      <c r="J508" s="36"/>
      <c r="K508" s="36"/>
      <c r="L508" s="39"/>
      <c r="M508" s="196"/>
      <c r="N508" s="197"/>
      <c r="O508" s="64"/>
      <c r="P508" s="64"/>
      <c r="Q508" s="64"/>
      <c r="R508" s="64"/>
      <c r="S508" s="64"/>
      <c r="T508" s="65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T508" s="16" t="s">
        <v>165</v>
      </c>
      <c r="AU508" s="16" t="s">
        <v>85</v>
      </c>
    </row>
    <row r="509" spans="1:65" s="2" customFormat="1" ht="11.25">
      <c r="A509" s="34"/>
      <c r="B509" s="35"/>
      <c r="C509" s="36"/>
      <c r="D509" s="198" t="s">
        <v>167</v>
      </c>
      <c r="E509" s="36"/>
      <c r="F509" s="199" t="s">
        <v>757</v>
      </c>
      <c r="G509" s="36"/>
      <c r="H509" s="36"/>
      <c r="I509" s="195"/>
      <c r="J509" s="36"/>
      <c r="K509" s="36"/>
      <c r="L509" s="39"/>
      <c r="M509" s="196"/>
      <c r="N509" s="197"/>
      <c r="O509" s="64"/>
      <c r="P509" s="64"/>
      <c r="Q509" s="64"/>
      <c r="R509" s="64"/>
      <c r="S509" s="64"/>
      <c r="T509" s="65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6" t="s">
        <v>167</v>
      </c>
      <c r="AU509" s="16" t="s">
        <v>85</v>
      </c>
    </row>
    <row r="510" spans="1:65" s="13" customFormat="1" ht="11.25">
      <c r="B510" s="200"/>
      <c r="C510" s="201"/>
      <c r="D510" s="193" t="s">
        <v>169</v>
      </c>
      <c r="E510" s="202" t="s">
        <v>19</v>
      </c>
      <c r="F510" s="203" t="s">
        <v>1308</v>
      </c>
      <c r="G510" s="201"/>
      <c r="H510" s="204">
        <v>2</v>
      </c>
      <c r="I510" s="205"/>
      <c r="J510" s="201"/>
      <c r="K510" s="201"/>
      <c r="L510" s="206"/>
      <c r="M510" s="207"/>
      <c r="N510" s="208"/>
      <c r="O510" s="208"/>
      <c r="P510" s="208"/>
      <c r="Q510" s="208"/>
      <c r="R510" s="208"/>
      <c r="S510" s="208"/>
      <c r="T510" s="209"/>
      <c r="AT510" s="210" t="s">
        <v>169</v>
      </c>
      <c r="AU510" s="210" t="s">
        <v>85</v>
      </c>
      <c r="AV510" s="13" t="s">
        <v>85</v>
      </c>
      <c r="AW510" s="13" t="s">
        <v>38</v>
      </c>
      <c r="AX510" s="13" t="s">
        <v>76</v>
      </c>
      <c r="AY510" s="210" t="s">
        <v>156</v>
      </c>
    </row>
    <row r="511" spans="1:65" s="13" customFormat="1" ht="11.25">
      <c r="B511" s="200"/>
      <c r="C511" s="201"/>
      <c r="D511" s="193" t="s">
        <v>169</v>
      </c>
      <c r="E511" s="202" t="s">
        <v>19</v>
      </c>
      <c r="F511" s="203" t="s">
        <v>1380</v>
      </c>
      <c r="G511" s="201"/>
      <c r="H511" s="204">
        <v>1</v>
      </c>
      <c r="I511" s="205"/>
      <c r="J511" s="201"/>
      <c r="K511" s="201"/>
      <c r="L511" s="206"/>
      <c r="M511" s="207"/>
      <c r="N511" s="208"/>
      <c r="O511" s="208"/>
      <c r="P511" s="208"/>
      <c r="Q511" s="208"/>
      <c r="R511" s="208"/>
      <c r="S511" s="208"/>
      <c r="T511" s="209"/>
      <c r="AT511" s="210" t="s">
        <v>169</v>
      </c>
      <c r="AU511" s="210" t="s">
        <v>85</v>
      </c>
      <c r="AV511" s="13" t="s">
        <v>85</v>
      </c>
      <c r="AW511" s="13" t="s">
        <v>38</v>
      </c>
      <c r="AX511" s="13" t="s">
        <v>76</v>
      </c>
      <c r="AY511" s="210" t="s">
        <v>156</v>
      </c>
    </row>
    <row r="512" spans="1:65" s="12" customFormat="1" ht="22.9" customHeight="1">
      <c r="B512" s="164"/>
      <c r="C512" s="165"/>
      <c r="D512" s="166" t="s">
        <v>75</v>
      </c>
      <c r="E512" s="178" t="s">
        <v>759</v>
      </c>
      <c r="F512" s="178" t="s">
        <v>760</v>
      </c>
      <c r="G512" s="165"/>
      <c r="H512" s="165"/>
      <c r="I512" s="168"/>
      <c r="J512" s="179">
        <f>BK512</f>
        <v>0</v>
      </c>
      <c r="K512" s="165"/>
      <c r="L512" s="170"/>
      <c r="M512" s="171"/>
      <c r="N512" s="172"/>
      <c r="O512" s="172"/>
      <c r="P512" s="173">
        <f>SUM(P513:P543)</f>
        <v>0</v>
      </c>
      <c r="Q512" s="172"/>
      <c r="R512" s="173">
        <f>SUM(R513:R543)</f>
        <v>0</v>
      </c>
      <c r="S512" s="172"/>
      <c r="T512" s="174">
        <f>SUM(T513:T543)</f>
        <v>0</v>
      </c>
      <c r="AR512" s="175" t="s">
        <v>83</v>
      </c>
      <c r="AT512" s="176" t="s">
        <v>75</v>
      </c>
      <c r="AU512" s="176" t="s">
        <v>83</v>
      </c>
      <c r="AY512" s="175" t="s">
        <v>156</v>
      </c>
      <c r="BK512" s="177">
        <f>SUM(BK513:BK543)</f>
        <v>0</v>
      </c>
    </row>
    <row r="513" spans="1:65" s="2" customFormat="1" ht="16.5" customHeight="1">
      <c r="A513" s="34"/>
      <c r="B513" s="35"/>
      <c r="C513" s="180" t="s">
        <v>1381</v>
      </c>
      <c r="D513" s="180" t="s">
        <v>158</v>
      </c>
      <c r="E513" s="181" t="s">
        <v>762</v>
      </c>
      <c r="F513" s="182" t="s">
        <v>763</v>
      </c>
      <c r="G513" s="183" t="s">
        <v>300</v>
      </c>
      <c r="H513" s="184">
        <v>36.469000000000001</v>
      </c>
      <c r="I513" s="185"/>
      <c r="J513" s="186">
        <f>ROUND(I513*H513,2)</f>
        <v>0</v>
      </c>
      <c r="K513" s="182" t="s">
        <v>162</v>
      </c>
      <c r="L513" s="39"/>
      <c r="M513" s="187" t="s">
        <v>19</v>
      </c>
      <c r="N513" s="188" t="s">
        <v>47</v>
      </c>
      <c r="O513" s="64"/>
      <c r="P513" s="189">
        <f>O513*H513</f>
        <v>0</v>
      </c>
      <c r="Q513" s="189">
        <v>0</v>
      </c>
      <c r="R513" s="189">
        <f>Q513*H513</f>
        <v>0</v>
      </c>
      <c r="S513" s="189">
        <v>0</v>
      </c>
      <c r="T513" s="190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1" t="s">
        <v>163</v>
      </c>
      <c r="AT513" s="191" t="s">
        <v>158</v>
      </c>
      <c r="AU513" s="191" t="s">
        <v>85</v>
      </c>
      <c r="AY513" s="16" t="s">
        <v>156</v>
      </c>
      <c r="BE513" s="192">
        <f>IF(N513="základní",J513,0)</f>
        <v>0</v>
      </c>
      <c r="BF513" s="192">
        <f>IF(N513="snížená",J513,0)</f>
        <v>0</v>
      </c>
      <c r="BG513" s="192">
        <f>IF(N513="zákl. přenesená",J513,0)</f>
        <v>0</v>
      </c>
      <c r="BH513" s="192">
        <f>IF(N513="sníž. přenesená",J513,0)</f>
        <v>0</v>
      </c>
      <c r="BI513" s="192">
        <f>IF(N513="nulová",J513,0)</f>
        <v>0</v>
      </c>
      <c r="BJ513" s="16" t="s">
        <v>83</v>
      </c>
      <c r="BK513" s="192">
        <f>ROUND(I513*H513,2)</f>
        <v>0</v>
      </c>
      <c r="BL513" s="16" t="s">
        <v>163</v>
      </c>
      <c r="BM513" s="191" t="s">
        <v>1382</v>
      </c>
    </row>
    <row r="514" spans="1:65" s="2" customFormat="1" ht="11.25">
      <c r="A514" s="34"/>
      <c r="B514" s="35"/>
      <c r="C514" s="36"/>
      <c r="D514" s="193" t="s">
        <v>165</v>
      </c>
      <c r="E514" s="36"/>
      <c r="F514" s="194" t="s">
        <v>765</v>
      </c>
      <c r="G514" s="36"/>
      <c r="H514" s="36"/>
      <c r="I514" s="195"/>
      <c r="J514" s="36"/>
      <c r="K514" s="36"/>
      <c r="L514" s="39"/>
      <c r="M514" s="196"/>
      <c r="N514" s="197"/>
      <c r="O514" s="64"/>
      <c r="P514" s="64"/>
      <c r="Q514" s="64"/>
      <c r="R514" s="64"/>
      <c r="S514" s="64"/>
      <c r="T514" s="65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6" t="s">
        <v>165</v>
      </c>
      <c r="AU514" s="16" t="s">
        <v>85</v>
      </c>
    </row>
    <row r="515" spans="1:65" s="2" customFormat="1" ht="11.25">
      <c r="A515" s="34"/>
      <c r="B515" s="35"/>
      <c r="C515" s="36"/>
      <c r="D515" s="198" t="s">
        <v>167</v>
      </c>
      <c r="E515" s="36"/>
      <c r="F515" s="199" t="s">
        <v>766</v>
      </c>
      <c r="G515" s="36"/>
      <c r="H515" s="36"/>
      <c r="I515" s="195"/>
      <c r="J515" s="36"/>
      <c r="K515" s="36"/>
      <c r="L515" s="39"/>
      <c r="M515" s="196"/>
      <c r="N515" s="197"/>
      <c r="O515" s="64"/>
      <c r="P515" s="64"/>
      <c r="Q515" s="64"/>
      <c r="R515" s="64"/>
      <c r="S515" s="64"/>
      <c r="T515" s="65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6" t="s">
        <v>167</v>
      </c>
      <c r="AU515" s="16" t="s">
        <v>85</v>
      </c>
    </row>
    <row r="516" spans="1:65" s="13" customFormat="1" ht="11.25">
      <c r="B516" s="200"/>
      <c r="C516" s="201"/>
      <c r="D516" s="193" t="s">
        <v>169</v>
      </c>
      <c r="E516" s="202" t="s">
        <v>19</v>
      </c>
      <c r="F516" s="203" t="s">
        <v>1383</v>
      </c>
      <c r="G516" s="201"/>
      <c r="H516" s="204">
        <v>8.93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169</v>
      </c>
      <c r="AU516" s="210" t="s">
        <v>85</v>
      </c>
      <c r="AV516" s="13" t="s">
        <v>85</v>
      </c>
      <c r="AW516" s="13" t="s">
        <v>38</v>
      </c>
      <c r="AX516" s="13" t="s">
        <v>76</v>
      </c>
      <c r="AY516" s="210" t="s">
        <v>156</v>
      </c>
    </row>
    <row r="517" spans="1:65" s="13" customFormat="1" ht="11.25">
      <c r="B517" s="200"/>
      <c r="C517" s="201"/>
      <c r="D517" s="193" t="s">
        <v>169</v>
      </c>
      <c r="E517" s="202" t="s">
        <v>19</v>
      </c>
      <c r="F517" s="203" t="s">
        <v>1384</v>
      </c>
      <c r="G517" s="201"/>
      <c r="H517" s="204">
        <v>27.26</v>
      </c>
      <c r="I517" s="205"/>
      <c r="J517" s="201"/>
      <c r="K517" s="201"/>
      <c r="L517" s="206"/>
      <c r="M517" s="207"/>
      <c r="N517" s="208"/>
      <c r="O517" s="208"/>
      <c r="P517" s="208"/>
      <c r="Q517" s="208"/>
      <c r="R517" s="208"/>
      <c r="S517" s="208"/>
      <c r="T517" s="209"/>
      <c r="AT517" s="210" t="s">
        <v>169</v>
      </c>
      <c r="AU517" s="210" t="s">
        <v>85</v>
      </c>
      <c r="AV517" s="13" t="s">
        <v>85</v>
      </c>
      <c r="AW517" s="13" t="s">
        <v>38</v>
      </c>
      <c r="AX517" s="13" t="s">
        <v>76</v>
      </c>
      <c r="AY517" s="210" t="s">
        <v>156</v>
      </c>
    </row>
    <row r="518" spans="1:65" s="13" customFormat="1" ht="11.25">
      <c r="B518" s="200"/>
      <c r="C518" s="201"/>
      <c r="D518" s="193" t="s">
        <v>169</v>
      </c>
      <c r="E518" s="202" t="s">
        <v>19</v>
      </c>
      <c r="F518" s="203" t="s">
        <v>768</v>
      </c>
      <c r="G518" s="201"/>
      <c r="H518" s="204">
        <v>0.27900000000000003</v>
      </c>
      <c r="I518" s="205"/>
      <c r="J518" s="201"/>
      <c r="K518" s="201"/>
      <c r="L518" s="206"/>
      <c r="M518" s="207"/>
      <c r="N518" s="208"/>
      <c r="O518" s="208"/>
      <c r="P518" s="208"/>
      <c r="Q518" s="208"/>
      <c r="R518" s="208"/>
      <c r="S518" s="208"/>
      <c r="T518" s="209"/>
      <c r="AT518" s="210" t="s">
        <v>169</v>
      </c>
      <c r="AU518" s="210" t="s">
        <v>85</v>
      </c>
      <c r="AV518" s="13" t="s">
        <v>85</v>
      </c>
      <c r="AW518" s="13" t="s">
        <v>38</v>
      </c>
      <c r="AX518" s="13" t="s">
        <v>76</v>
      </c>
      <c r="AY518" s="210" t="s">
        <v>156</v>
      </c>
    </row>
    <row r="519" spans="1:65" s="2" customFormat="1" ht="16.5" customHeight="1">
      <c r="A519" s="34"/>
      <c r="B519" s="35"/>
      <c r="C519" s="180" t="s">
        <v>1385</v>
      </c>
      <c r="D519" s="180" t="s">
        <v>158</v>
      </c>
      <c r="E519" s="181" t="s">
        <v>770</v>
      </c>
      <c r="F519" s="182" t="s">
        <v>771</v>
      </c>
      <c r="G519" s="183" t="s">
        <v>300</v>
      </c>
      <c r="H519" s="184">
        <v>255.28299999999999</v>
      </c>
      <c r="I519" s="185"/>
      <c r="J519" s="186">
        <f>ROUND(I519*H519,2)</f>
        <v>0</v>
      </c>
      <c r="K519" s="182" t="s">
        <v>162</v>
      </c>
      <c r="L519" s="39"/>
      <c r="M519" s="187" t="s">
        <v>19</v>
      </c>
      <c r="N519" s="188" t="s">
        <v>47</v>
      </c>
      <c r="O519" s="64"/>
      <c r="P519" s="189">
        <f>O519*H519</f>
        <v>0</v>
      </c>
      <c r="Q519" s="189">
        <v>0</v>
      </c>
      <c r="R519" s="189">
        <f>Q519*H519</f>
        <v>0</v>
      </c>
      <c r="S519" s="189">
        <v>0</v>
      </c>
      <c r="T519" s="190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1" t="s">
        <v>163</v>
      </c>
      <c r="AT519" s="191" t="s">
        <v>158</v>
      </c>
      <c r="AU519" s="191" t="s">
        <v>85</v>
      </c>
      <c r="AY519" s="16" t="s">
        <v>156</v>
      </c>
      <c r="BE519" s="192">
        <f>IF(N519="základní",J519,0)</f>
        <v>0</v>
      </c>
      <c r="BF519" s="192">
        <f>IF(N519="snížená",J519,0)</f>
        <v>0</v>
      </c>
      <c r="BG519" s="192">
        <f>IF(N519="zákl. přenesená",J519,0)</f>
        <v>0</v>
      </c>
      <c r="BH519" s="192">
        <f>IF(N519="sníž. přenesená",J519,0)</f>
        <v>0</v>
      </c>
      <c r="BI519" s="192">
        <f>IF(N519="nulová",J519,0)</f>
        <v>0</v>
      </c>
      <c r="BJ519" s="16" t="s">
        <v>83</v>
      </c>
      <c r="BK519" s="192">
        <f>ROUND(I519*H519,2)</f>
        <v>0</v>
      </c>
      <c r="BL519" s="16" t="s">
        <v>163</v>
      </c>
      <c r="BM519" s="191" t="s">
        <v>1386</v>
      </c>
    </row>
    <row r="520" spans="1:65" s="2" customFormat="1" ht="11.25">
      <c r="A520" s="34"/>
      <c r="B520" s="35"/>
      <c r="C520" s="36"/>
      <c r="D520" s="193" t="s">
        <v>165</v>
      </c>
      <c r="E520" s="36"/>
      <c r="F520" s="194" t="s">
        <v>773</v>
      </c>
      <c r="G520" s="36"/>
      <c r="H520" s="36"/>
      <c r="I520" s="195"/>
      <c r="J520" s="36"/>
      <c r="K520" s="36"/>
      <c r="L520" s="39"/>
      <c r="M520" s="196"/>
      <c r="N520" s="197"/>
      <c r="O520" s="64"/>
      <c r="P520" s="64"/>
      <c r="Q520" s="64"/>
      <c r="R520" s="64"/>
      <c r="S520" s="64"/>
      <c r="T520" s="65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6" t="s">
        <v>165</v>
      </c>
      <c r="AU520" s="16" t="s">
        <v>85</v>
      </c>
    </row>
    <row r="521" spans="1:65" s="2" customFormat="1" ht="11.25">
      <c r="A521" s="34"/>
      <c r="B521" s="35"/>
      <c r="C521" s="36"/>
      <c r="D521" s="198" t="s">
        <v>167</v>
      </c>
      <c r="E521" s="36"/>
      <c r="F521" s="199" t="s">
        <v>774</v>
      </c>
      <c r="G521" s="36"/>
      <c r="H521" s="36"/>
      <c r="I521" s="195"/>
      <c r="J521" s="36"/>
      <c r="K521" s="36"/>
      <c r="L521" s="39"/>
      <c r="M521" s="196"/>
      <c r="N521" s="197"/>
      <c r="O521" s="64"/>
      <c r="P521" s="64"/>
      <c r="Q521" s="64"/>
      <c r="R521" s="64"/>
      <c r="S521" s="64"/>
      <c r="T521" s="65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T521" s="16" t="s">
        <v>167</v>
      </c>
      <c r="AU521" s="16" t="s">
        <v>85</v>
      </c>
    </row>
    <row r="522" spans="1:65" s="13" customFormat="1" ht="11.25">
      <c r="B522" s="200"/>
      <c r="C522" s="201"/>
      <c r="D522" s="193" t="s">
        <v>169</v>
      </c>
      <c r="E522" s="202" t="s">
        <v>19</v>
      </c>
      <c r="F522" s="203" t="s">
        <v>1387</v>
      </c>
      <c r="G522" s="201"/>
      <c r="H522" s="204">
        <v>255.28299999999999</v>
      </c>
      <c r="I522" s="205"/>
      <c r="J522" s="201"/>
      <c r="K522" s="201"/>
      <c r="L522" s="206"/>
      <c r="M522" s="207"/>
      <c r="N522" s="208"/>
      <c r="O522" s="208"/>
      <c r="P522" s="208"/>
      <c r="Q522" s="208"/>
      <c r="R522" s="208"/>
      <c r="S522" s="208"/>
      <c r="T522" s="209"/>
      <c r="AT522" s="210" t="s">
        <v>169</v>
      </c>
      <c r="AU522" s="210" t="s">
        <v>85</v>
      </c>
      <c r="AV522" s="13" t="s">
        <v>85</v>
      </c>
      <c r="AW522" s="13" t="s">
        <v>38</v>
      </c>
      <c r="AX522" s="13" t="s">
        <v>83</v>
      </c>
      <c r="AY522" s="210" t="s">
        <v>156</v>
      </c>
    </row>
    <row r="523" spans="1:65" s="2" customFormat="1" ht="16.5" customHeight="1">
      <c r="A523" s="34"/>
      <c r="B523" s="35"/>
      <c r="C523" s="180" t="s">
        <v>1388</v>
      </c>
      <c r="D523" s="180" t="s">
        <v>158</v>
      </c>
      <c r="E523" s="181" t="s">
        <v>777</v>
      </c>
      <c r="F523" s="182" t="s">
        <v>778</v>
      </c>
      <c r="G523" s="183" t="s">
        <v>300</v>
      </c>
      <c r="H523" s="184">
        <v>2.0499999999999998</v>
      </c>
      <c r="I523" s="185"/>
      <c r="J523" s="186">
        <f>ROUND(I523*H523,2)</f>
        <v>0</v>
      </c>
      <c r="K523" s="182" t="s">
        <v>162</v>
      </c>
      <c r="L523" s="39"/>
      <c r="M523" s="187" t="s">
        <v>19</v>
      </c>
      <c r="N523" s="188" t="s">
        <v>47</v>
      </c>
      <c r="O523" s="64"/>
      <c r="P523" s="189">
        <f>O523*H523</f>
        <v>0</v>
      </c>
      <c r="Q523" s="189">
        <v>0</v>
      </c>
      <c r="R523" s="189">
        <f>Q523*H523</f>
        <v>0</v>
      </c>
      <c r="S523" s="189">
        <v>0</v>
      </c>
      <c r="T523" s="190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1" t="s">
        <v>163</v>
      </c>
      <c r="AT523" s="191" t="s">
        <v>158</v>
      </c>
      <c r="AU523" s="191" t="s">
        <v>85</v>
      </c>
      <c r="AY523" s="16" t="s">
        <v>156</v>
      </c>
      <c r="BE523" s="192">
        <f>IF(N523="základní",J523,0)</f>
        <v>0</v>
      </c>
      <c r="BF523" s="192">
        <f>IF(N523="snížená",J523,0)</f>
        <v>0</v>
      </c>
      <c r="BG523" s="192">
        <f>IF(N523="zákl. přenesená",J523,0)</f>
        <v>0</v>
      </c>
      <c r="BH523" s="192">
        <f>IF(N523="sníž. přenesená",J523,0)</f>
        <v>0</v>
      </c>
      <c r="BI523" s="192">
        <f>IF(N523="nulová",J523,0)</f>
        <v>0</v>
      </c>
      <c r="BJ523" s="16" t="s">
        <v>83</v>
      </c>
      <c r="BK523" s="192">
        <f>ROUND(I523*H523,2)</f>
        <v>0</v>
      </c>
      <c r="BL523" s="16" t="s">
        <v>163</v>
      </c>
      <c r="BM523" s="191" t="s">
        <v>1389</v>
      </c>
    </row>
    <row r="524" spans="1:65" s="2" customFormat="1" ht="11.25">
      <c r="A524" s="34"/>
      <c r="B524" s="35"/>
      <c r="C524" s="36"/>
      <c r="D524" s="193" t="s">
        <v>165</v>
      </c>
      <c r="E524" s="36"/>
      <c r="F524" s="194" t="s">
        <v>780</v>
      </c>
      <c r="G524" s="36"/>
      <c r="H524" s="36"/>
      <c r="I524" s="195"/>
      <c r="J524" s="36"/>
      <c r="K524" s="36"/>
      <c r="L524" s="39"/>
      <c r="M524" s="196"/>
      <c r="N524" s="197"/>
      <c r="O524" s="64"/>
      <c r="P524" s="64"/>
      <c r="Q524" s="64"/>
      <c r="R524" s="64"/>
      <c r="S524" s="64"/>
      <c r="T524" s="65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6" t="s">
        <v>165</v>
      </c>
      <c r="AU524" s="16" t="s">
        <v>85</v>
      </c>
    </row>
    <row r="525" spans="1:65" s="2" customFormat="1" ht="11.25">
      <c r="A525" s="34"/>
      <c r="B525" s="35"/>
      <c r="C525" s="36"/>
      <c r="D525" s="198" t="s">
        <v>167</v>
      </c>
      <c r="E525" s="36"/>
      <c r="F525" s="199" t="s">
        <v>781</v>
      </c>
      <c r="G525" s="36"/>
      <c r="H525" s="36"/>
      <c r="I525" s="195"/>
      <c r="J525" s="36"/>
      <c r="K525" s="36"/>
      <c r="L525" s="39"/>
      <c r="M525" s="196"/>
      <c r="N525" s="197"/>
      <c r="O525" s="64"/>
      <c r="P525" s="64"/>
      <c r="Q525" s="64"/>
      <c r="R525" s="64"/>
      <c r="S525" s="64"/>
      <c r="T525" s="65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6" t="s">
        <v>167</v>
      </c>
      <c r="AU525" s="16" t="s">
        <v>85</v>
      </c>
    </row>
    <row r="526" spans="1:65" s="13" customFormat="1" ht="11.25">
      <c r="B526" s="200"/>
      <c r="C526" s="201"/>
      <c r="D526" s="193" t="s">
        <v>169</v>
      </c>
      <c r="E526" s="202" t="s">
        <v>19</v>
      </c>
      <c r="F526" s="203" t="s">
        <v>1390</v>
      </c>
      <c r="G526" s="201"/>
      <c r="H526" s="204">
        <v>2.0499999999999998</v>
      </c>
      <c r="I526" s="205"/>
      <c r="J526" s="201"/>
      <c r="K526" s="201"/>
      <c r="L526" s="206"/>
      <c r="M526" s="207"/>
      <c r="N526" s="208"/>
      <c r="O526" s="208"/>
      <c r="P526" s="208"/>
      <c r="Q526" s="208"/>
      <c r="R526" s="208"/>
      <c r="S526" s="208"/>
      <c r="T526" s="209"/>
      <c r="AT526" s="210" t="s">
        <v>169</v>
      </c>
      <c r="AU526" s="210" t="s">
        <v>85</v>
      </c>
      <c r="AV526" s="13" t="s">
        <v>85</v>
      </c>
      <c r="AW526" s="13" t="s">
        <v>38</v>
      </c>
      <c r="AX526" s="13" t="s">
        <v>83</v>
      </c>
      <c r="AY526" s="210" t="s">
        <v>156</v>
      </c>
    </row>
    <row r="527" spans="1:65" s="2" customFormat="1" ht="16.5" customHeight="1">
      <c r="A527" s="34"/>
      <c r="B527" s="35"/>
      <c r="C527" s="180" t="s">
        <v>1391</v>
      </c>
      <c r="D527" s="180" t="s">
        <v>158</v>
      </c>
      <c r="E527" s="181" t="s">
        <v>784</v>
      </c>
      <c r="F527" s="182" t="s">
        <v>785</v>
      </c>
      <c r="G527" s="183" t="s">
        <v>300</v>
      </c>
      <c r="H527" s="184">
        <v>14.35</v>
      </c>
      <c r="I527" s="185"/>
      <c r="J527" s="186">
        <f>ROUND(I527*H527,2)</f>
        <v>0</v>
      </c>
      <c r="K527" s="182" t="s">
        <v>162</v>
      </c>
      <c r="L527" s="39"/>
      <c r="M527" s="187" t="s">
        <v>19</v>
      </c>
      <c r="N527" s="188" t="s">
        <v>47</v>
      </c>
      <c r="O527" s="64"/>
      <c r="P527" s="189">
        <f>O527*H527</f>
        <v>0</v>
      </c>
      <c r="Q527" s="189">
        <v>0</v>
      </c>
      <c r="R527" s="189">
        <f>Q527*H527</f>
        <v>0</v>
      </c>
      <c r="S527" s="189">
        <v>0</v>
      </c>
      <c r="T527" s="190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1" t="s">
        <v>163</v>
      </c>
      <c r="AT527" s="191" t="s">
        <v>158</v>
      </c>
      <c r="AU527" s="191" t="s">
        <v>85</v>
      </c>
      <c r="AY527" s="16" t="s">
        <v>156</v>
      </c>
      <c r="BE527" s="192">
        <f>IF(N527="základní",J527,0)</f>
        <v>0</v>
      </c>
      <c r="BF527" s="192">
        <f>IF(N527="snížená",J527,0)</f>
        <v>0</v>
      </c>
      <c r="BG527" s="192">
        <f>IF(N527="zákl. přenesená",J527,0)</f>
        <v>0</v>
      </c>
      <c r="BH527" s="192">
        <f>IF(N527="sníž. přenesená",J527,0)</f>
        <v>0</v>
      </c>
      <c r="BI527" s="192">
        <f>IF(N527="nulová",J527,0)</f>
        <v>0</v>
      </c>
      <c r="BJ527" s="16" t="s">
        <v>83</v>
      </c>
      <c r="BK527" s="192">
        <f>ROUND(I527*H527,2)</f>
        <v>0</v>
      </c>
      <c r="BL527" s="16" t="s">
        <v>163</v>
      </c>
      <c r="BM527" s="191" t="s">
        <v>1392</v>
      </c>
    </row>
    <row r="528" spans="1:65" s="2" customFormat="1" ht="11.25">
      <c r="A528" s="34"/>
      <c r="B528" s="35"/>
      <c r="C528" s="36"/>
      <c r="D528" s="193" t="s">
        <v>165</v>
      </c>
      <c r="E528" s="36"/>
      <c r="F528" s="194" t="s">
        <v>773</v>
      </c>
      <c r="G528" s="36"/>
      <c r="H528" s="36"/>
      <c r="I528" s="195"/>
      <c r="J528" s="36"/>
      <c r="K528" s="36"/>
      <c r="L528" s="39"/>
      <c r="M528" s="196"/>
      <c r="N528" s="197"/>
      <c r="O528" s="64"/>
      <c r="P528" s="64"/>
      <c r="Q528" s="64"/>
      <c r="R528" s="64"/>
      <c r="S528" s="64"/>
      <c r="T528" s="65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6" t="s">
        <v>165</v>
      </c>
      <c r="AU528" s="16" t="s">
        <v>85</v>
      </c>
    </row>
    <row r="529" spans="1:65" s="2" customFormat="1" ht="11.25">
      <c r="A529" s="34"/>
      <c r="B529" s="35"/>
      <c r="C529" s="36"/>
      <c r="D529" s="198" t="s">
        <v>167</v>
      </c>
      <c r="E529" s="36"/>
      <c r="F529" s="199" t="s">
        <v>787</v>
      </c>
      <c r="G529" s="36"/>
      <c r="H529" s="36"/>
      <c r="I529" s="195"/>
      <c r="J529" s="36"/>
      <c r="K529" s="36"/>
      <c r="L529" s="39"/>
      <c r="M529" s="196"/>
      <c r="N529" s="197"/>
      <c r="O529" s="64"/>
      <c r="P529" s="64"/>
      <c r="Q529" s="64"/>
      <c r="R529" s="64"/>
      <c r="S529" s="64"/>
      <c r="T529" s="65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T529" s="16" t="s">
        <v>167</v>
      </c>
      <c r="AU529" s="16" t="s">
        <v>85</v>
      </c>
    </row>
    <row r="530" spans="1:65" s="13" customFormat="1" ht="11.25">
      <c r="B530" s="200"/>
      <c r="C530" s="201"/>
      <c r="D530" s="193" t="s">
        <v>169</v>
      </c>
      <c r="E530" s="202" t="s">
        <v>19</v>
      </c>
      <c r="F530" s="203" t="s">
        <v>1393</v>
      </c>
      <c r="G530" s="201"/>
      <c r="H530" s="204">
        <v>14.35</v>
      </c>
      <c r="I530" s="205"/>
      <c r="J530" s="201"/>
      <c r="K530" s="201"/>
      <c r="L530" s="206"/>
      <c r="M530" s="207"/>
      <c r="N530" s="208"/>
      <c r="O530" s="208"/>
      <c r="P530" s="208"/>
      <c r="Q530" s="208"/>
      <c r="R530" s="208"/>
      <c r="S530" s="208"/>
      <c r="T530" s="209"/>
      <c r="AT530" s="210" t="s">
        <v>169</v>
      </c>
      <c r="AU530" s="210" t="s">
        <v>85</v>
      </c>
      <c r="AV530" s="13" t="s">
        <v>85</v>
      </c>
      <c r="AW530" s="13" t="s">
        <v>38</v>
      </c>
      <c r="AX530" s="13" t="s">
        <v>83</v>
      </c>
      <c r="AY530" s="210" t="s">
        <v>156</v>
      </c>
    </row>
    <row r="531" spans="1:65" s="2" customFormat="1" ht="21.75" customHeight="1">
      <c r="A531" s="34"/>
      <c r="B531" s="35"/>
      <c r="C531" s="180" t="s">
        <v>1394</v>
      </c>
      <c r="D531" s="180" t="s">
        <v>158</v>
      </c>
      <c r="E531" s="181" t="s">
        <v>790</v>
      </c>
      <c r="F531" s="182" t="s">
        <v>791</v>
      </c>
      <c r="G531" s="183" t="s">
        <v>300</v>
      </c>
      <c r="H531" s="184">
        <v>2.3290000000000002</v>
      </c>
      <c r="I531" s="185"/>
      <c r="J531" s="186">
        <f>ROUND(I531*H531,2)</f>
        <v>0</v>
      </c>
      <c r="K531" s="182" t="s">
        <v>162</v>
      </c>
      <c r="L531" s="39"/>
      <c r="M531" s="187" t="s">
        <v>19</v>
      </c>
      <c r="N531" s="188" t="s">
        <v>47</v>
      </c>
      <c r="O531" s="64"/>
      <c r="P531" s="189">
        <f>O531*H531</f>
        <v>0</v>
      </c>
      <c r="Q531" s="189">
        <v>0</v>
      </c>
      <c r="R531" s="189">
        <f>Q531*H531</f>
        <v>0</v>
      </c>
      <c r="S531" s="189">
        <v>0</v>
      </c>
      <c r="T531" s="190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1" t="s">
        <v>163</v>
      </c>
      <c r="AT531" s="191" t="s">
        <v>158</v>
      </c>
      <c r="AU531" s="191" t="s">
        <v>85</v>
      </c>
      <c r="AY531" s="16" t="s">
        <v>156</v>
      </c>
      <c r="BE531" s="192">
        <f>IF(N531="základní",J531,0)</f>
        <v>0</v>
      </c>
      <c r="BF531" s="192">
        <f>IF(N531="snížená",J531,0)</f>
        <v>0</v>
      </c>
      <c r="BG531" s="192">
        <f>IF(N531="zákl. přenesená",J531,0)</f>
        <v>0</v>
      </c>
      <c r="BH531" s="192">
        <f>IF(N531="sníž. přenesená",J531,0)</f>
        <v>0</v>
      </c>
      <c r="BI531" s="192">
        <f>IF(N531="nulová",J531,0)</f>
        <v>0</v>
      </c>
      <c r="BJ531" s="16" t="s">
        <v>83</v>
      </c>
      <c r="BK531" s="192">
        <f>ROUND(I531*H531,2)</f>
        <v>0</v>
      </c>
      <c r="BL531" s="16" t="s">
        <v>163</v>
      </c>
      <c r="BM531" s="191" t="s">
        <v>1395</v>
      </c>
    </row>
    <row r="532" spans="1:65" s="2" customFormat="1" ht="11.25">
      <c r="A532" s="34"/>
      <c r="B532" s="35"/>
      <c r="C532" s="36"/>
      <c r="D532" s="193" t="s">
        <v>165</v>
      </c>
      <c r="E532" s="36"/>
      <c r="F532" s="194" t="s">
        <v>793</v>
      </c>
      <c r="G532" s="36"/>
      <c r="H532" s="36"/>
      <c r="I532" s="195"/>
      <c r="J532" s="36"/>
      <c r="K532" s="36"/>
      <c r="L532" s="39"/>
      <c r="M532" s="196"/>
      <c r="N532" s="197"/>
      <c r="O532" s="64"/>
      <c r="P532" s="64"/>
      <c r="Q532" s="64"/>
      <c r="R532" s="64"/>
      <c r="S532" s="64"/>
      <c r="T532" s="65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6" t="s">
        <v>165</v>
      </c>
      <c r="AU532" s="16" t="s">
        <v>85</v>
      </c>
    </row>
    <row r="533" spans="1:65" s="2" customFormat="1" ht="11.25">
      <c r="A533" s="34"/>
      <c r="B533" s="35"/>
      <c r="C533" s="36"/>
      <c r="D533" s="198" t="s">
        <v>167</v>
      </c>
      <c r="E533" s="36"/>
      <c r="F533" s="199" t="s">
        <v>794</v>
      </c>
      <c r="G533" s="36"/>
      <c r="H533" s="36"/>
      <c r="I533" s="195"/>
      <c r="J533" s="36"/>
      <c r="K533" s="36"/>
      <c r="L533" s="39"/>
      <c r="M533" s="196"/>
      <c r="N533" s="197"/>
      <c r="O533" s="64"/>
      <c r="P533" s="64"/>
      <c r="Q533" s="64"/>
      <c r="R533" s="64"/>
      <c r="S533" s="64"/>
      <c r="T533" s="65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6" t="s">
        <v>167</v>
      </c>
      <c r="AU533" s="16" t="s">
        <v>85</v>
      </c>
    </row>
    <row r="534" spans="1:65" s="13" customFormat="1" ht="11.25">
      <c r="B534" s="200"/>
      <c r="C534" s="201"/>
      <c r="D534" s="193" t="s">
        <v>169</v>
      </c>
      <c r="E534" s="202" t="s">
        <v>19</v>
      </c>
      <c r="F534" s="203" t="s">
        <v>1390</v>
      </c>
      <c r="G534" s="201"/>
      <c r="H534" s="204">
        <v>2.0499999999999998</v>
      </c>
      <c r="I534" s="205"/>
      <c r="J534" s="201"/>
      <c r="K534" s="201"/>
      <c r="L534" s="206"/>
      <c r="M534" s="207"/>
      <c r="N534" s="208"/>
      <c r="O534" s="208"/>
      <c r="P534" s="208"/>
      <c r="Q534" s="208"/>
      <c r="R534" s="208"/>
      <c r="S534" s="208"/>
      <c r="T534" s="209"/>
      <c r="AT534" s="210" t="s">
        <v>169</v>
      </c>
      <c r="AU534" s="210" t="s">
        <v>85</v>
      </c>
      <c r="AV534" s="13" t="s">
        <v>85</v>
      </c>
      <c r="AW534" s="13" t="s">
        <v>38</v>
      </c>
      <c r="AX534" s="13" t="s">
        <v>76</v>
      </c>
      <c r="AY534" s="210" t="s">
        <v>156</v>
      </c>
    </row>
    <row r="535" spans="1:65" s="13" customFormat="1" ht="11.25">
      <c r="B535" s="200"/>
      <c r="C535" s="201"/>
      <c r="D535" s="193" t="s">
        <v>169</v>
      </c>
      <c r="E535" s="202" t="s">
        <v>19</v>
      </c>
      <c r="F535" s="203" t="s">
        <v>768</v>
      </c>
      <c r="G535" s="201"/>
      <c r="H535" s="204">
        <v>0.27900000000000003</v>
      </c>
      <c r="I535" s="205"/>
      <c r="J535" s="201"/>
      <c r="K535" s="201"/>
      <c r="L535" s="206"/>
      <c r="M535" s="207"/>
      <c r="N535" s="208"/>
      <c r="O535" s="208"/>
      <c r="P535" s="208"/>
      <c r="Q535" s="208"/>
      <c r="R535" s="208"/>
      <c r="S535" s="208"/>
      <c r="T535" s="209"/>
      <c r="AT535" s="210" t="s">
        <v>169</v>
      </c>
      <c r="AU535" s="210" t="s">
        <v>85</v>
      </c>
      <c r="AV535" s="13" t="s">
        <v>85</v>
      </c>
      <c r="AW535" s="13" t="s">
        <v>38</v>
      </c>
      <c r="AX535" s="13" t="s">
        <v>76</v>
      </c>
      <c r="AY535" s="210" t="s">
        <v>156</v>
      </c>
    </row>
    <row r="536" spans="1:65" s="2" customFormat="1" ht="21.75" customHeight="1">
      <c r="A536" s="34"/>
      <c r="B536" s="35"/>
      <c r="C536" s="180" t="s">
        <v>1396</v>
      </c>
      <c r="D536" s="180" t="s">
        <v>158</v>
      </c>
      <c r="E536" s="181" t="s">
        <v>1397</v>
      </c>
      <c r="F536" s="182" t="s">
        <v>1398</v>
      </c>
      <c r="G536" s="183" t="s">
        <v>300</v>
      </c>
      <c r="H536" s="184">
        <v>8.93</v>
      </c>
      <c r="I536" s="185"/>
      <c r="J536" s="186">
        <f>ROUND(I536*H536,2)</f>
        <v>0</v>
      </c>
      <c r="K536" s="182" t="s">
        <v>162</v>
      </c>
      <c r="L536" s="39"/>
      <c r="M536" s="187" t="s">
        <v>19</v>
      </c>
      <c r="N536" s="188" t="s">
        <v>47</v>
      </c>
      <c r="O536" s="64"/>
      <c r="P536" s="189">
        <f>O536*H536</f>
        <v>0</v>
      </c>
      <c r="Q536" s="189">
        <v>0</v>
      </c>
      <c r="R536" s="189">
        <f>Q536*H536</f>
        <v>0</v>
      </c>
      <c r="S536" s="189">
        <v>0</v>
      </c>
      <c r="T536" s="190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1" t="s">
        <v>163</v>
      </c>
      <c r="AT536" s="191" t="s">
        <v>158</v>
      </c>
      <c r="AU536" s="191" t="s">
        <v>85</v>
      </c>
      <c r="AY536" s="16" t="s">
        <v>156</v>
      </c>
      <c r="BE536" s="192">
        <f>IF(N536="základní",J536,0)</f>
        <v>0</v>
      </c>
      <c r="BF536" s="192">
        <f>IF(N536="snížená",J536,0)</f>
        <v>0</v>
      </c>
      <c r="BG536" s="192">
        <f>IF(N536="zákl. přenesená",J536,0)</f>
        <v>0</v>
      </c>
      <c r="BH536" s="192">
        <f>IF(N536="sníž. přenesená",J536,0)</f>
        <v>0</v>
      </c>
      <c r="BI536" s="192">
        <f>IF(N536="nulová",J536,0)</f>
        <v>0</v>
      </c>
      <c r="BJ536" s="16" t="s">
        <v>83</v>
      </c>
      <c r="BK536" s="192">
        <f>ROUND(I536*H536,2)</f>
        <v>0</v>
      </c>
      <c r="BL536" s="16" t="s">
        <v>163</v>
      </c>
      <c r="BM536" s="191" t="s">
        <v>1399</v>
      </c>
    </row>
    <row r="537" spans="1:65" s="2" customFormat="1" ht="19.5">
      <c r="A537" s="34"/>
      <c r="B537" s="35"/>
      <c r="C537" s="36"/>
      <c r="D537" s="193" t="s">
        <v>165</v>
      </c>
      <c r="E537" s="36"/>
      <c r="F537" s="194" t="s">
        <v>1400</v>
      </c>
      <c r="G537" s="36"/>
      <c r="H537" s="36"/>
      <c r="I537" s="195"/>
      <c r="J537" s="36"/>
      <c r="K537" s="36"/>
      <c r="L537" s="39"/>
      <c r="M537" s="196"/>
      <c r="N537" s="197"/>
      <c r="O537" s="64"/>
      <c r="P537" s="64"/>
      <c r="Q537" s="64"/>
      <c r="R537" s="64"/>
      <c r="S537" s="64"/>
      <c r="T537" s="65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6" t="s">
        <v>165</v>
      </c>
      <c r="AU537" s="16" t="s">
        <v>85</v>
      </c>
    </row>
    <row r="538" spans="1:65" s="2" customFormat="1" ht="11.25">
      <c r="A538" s="34"/>
      <c r="B538" s="35"/>
      <c r="C538" s="36"/>
      <c r="D538" s="198" t="s">
        <v>167</v>
      </c>
      <c r="E538" s="36"/>
      <c r="F538" s="199" t="s">
        <v>1401</v>
      </c>
      <c r="G538" s="36"/>
      <c r="H538" s="36"/>
      <c r="I538" s="195"/>
      <c r="J538" s="36"/>
      <c r="K538" s="36"/>
      <c r="L538" s="39"/>
      <c r="M538" s="196"/>
      <c r="N538" s="197"/>
      <c r="O538" s="64"/>
      <c r="P538" s="64"/>
      <c r="Q538" s="64"/>
      <c r="R538" s="64"/>
      <c r="S538" s="64"/>
      <c r="T538" s="65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6" t="s">
        <v>167</v>
      </c>
      <c r="AU538" s="16" t="s">
        <v>85</v>
      </c>
    </row>
    <row r="539" spans="1:65" s="13" customFormat="1" ht="11.25">
      <c r="B539" s="200"/>
      <c r="C539" s="201"/>
      <c r="D539" s="193" t="s">
        <v>169</v>
      </c>
      <c r="E539" s="202" t="s">
        <v>19</v>
      </c>
      <c r="F539" s="203" t="s">
        <v>1383</v>
      </c>
      <c r="G539" s="201"/>
      <c r="H539" s="204">
        <v>8.93</v>
      </c>
      <c r="I539" s="205"/>
      <c r="J539" s="201"/>
      <c r="K539" s="201"/>
      <c r="L539" s="206"/>
      <c r="M539" s="207"/>
      <c r="N539" s="208"/>
      <c r="O539" s="208"/>
      <c r="P539" s="208"/>
      <c r="Q539" s="208"/>
      <c r="R539" s="208"/>
      <c r="S539" s="208"/>
      <c r="T539" s="209"/>
      <c r="AT539" s="210" t="s">
        <v>169</v>
      </c>
      <c r="AU539" s="210" t="s">
        <v>85</v>
      </c>
      <c r="AV539" s="13" t="s">
        <v>85</v>
      </c>
      <c r="AW539" s="13" t="s">
        <v>38</v>
      </c>
      <c r="AX539" s="13" t="s">
        <v>83</v>
      </c>
      <c r="AY539" s="210" t="s">
        <v>156</v>
      </c>
    </row>
    <row r="540" spans="1:65" s="2" customFormat="1" ht="16.5" customHeight="1">
      <c r="A540" s="34"/>
      <c r="B540" s="35"/>
      <c r="C540" s="180" t="s">
        <v>1402</v>
      </c>
      <c r="D540" s="180" t="s">
        <v>158</v>
      </c>
      <c r="E540" s="181" t="s">
        <v>1403</v>
      </c>
      <c r="F540" s="182" t="s">
        <v>299</v>
      </c>
      <c r="G540" s="183" t="s">
        <v>300</v>
      </c>
      <c r="H540" s="184">
        <v>27.26</v>
      </c>
      <c r="I540" s="185"/>
      <c r="J540" s="186">
        <f>ROUND(I540*H540,2)</f>
        <v>0</v>
      </c>
      <c r="K540" s="182" t="s">
        <v>162</v>
      </c>
      <c r="L540" s="39"/>
      <c r="M540" s="187" t="s">
        <v>19</v>
      </c>
      <c r="N540" s="188" t="s">
        <v>47</v>
      </c>
      <c r="O540" s="64"/>
      <c r="P540" s="189">
        <f>O540*H540</f>
        <v>0</v>
      </c>
      <c r="Q540" s="189">
        <v>0</v>
      </c>
      <c r="R540" s="189">
        <f>Q540*H540</f>
        <v>0</v>
      </c>
      <c r="S540" s="189">
        <v>0</v>
      </c>
      <c r="T540" s="190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91" t="s">
        <v>163</v>
      </c>
      <c r="AT540" s="191" t="s">
        <v>158</v>
      </c>
      <c r="AU540" s="191" t="s">
        <v>85</v>
      </c>
      <c r="AY540" s="16" t="s">
        <v>156</v>
      </c>
      <c r="BE540" s="192">
        <f>IF(N540="základní",J540,0)</f>
        <v>0</v>
      </c>
      <c r="BF540" s="192">
        <f>IF(N540="snížená",J540,0)</f>
        <v>0</v>
      </c>
      <c r="BG540" s="192">
        <f>IF(N540="zákl. přenesená",J540,0)</f>
        <v>0</v>
      </c>
      <c r="BH540" s="192">
        <f>IF(N540="sníž. přenesená",J540,0)</f>
        <v>0</v>
      </c>
      <c r="BI540" s="192">
        <f>IF(N540="nulová",J540,0)</f>
        <v>0</v>
      </c>
      <c r="BJ540" s="16" t="s">
        <v>83</v>
      </c>
      <c r="BK540" s="192">
        <f>ROUND(I540*H540,2)</f>
        <v>0</v>
      </c>
      <c r="BL540" s="16" t="s">
        <v>163</v>
      </c>
      <c r="BM540" s="191" t="s">
        <v>1404</v>
      </c>
    </row>
    <row r="541" spans="1:65" s="2" customFormat="1" ht="11.25">
      <c r="A541" s="34"/>
      <c r="B541" s="35"/>
      <c r="C541" s="36"/>
      <c r="D541" s="193" t="s">
        <v>165</v>
      </c>
      <c r="E541" s="36"/>
      <c r="F541" s="194" t="s">
        <v>302</v>
      </c>
      <c r="G541" s="36"/>
      <c r="H541" s="36"/>
      <c r="I541" s="195"/>
      <c r="J541" s="36"/>
      <c r="K541" s="36"/>
      <c r="L541" s="39"/>
      <c r="M541" s="196"/>
      <c r="N541" s="197"/>
      <c r="O541" s="64"/>
      <c r="P541" s="64"/>
      <c r="Q541" s="64"/>
      <c r="R541" s="64"/>
      <c r="S541" s="64"/>
      <c r="T541" s="65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6" t="s">
        <v>165</v>
      </c>
      <c r="AU541" s="16" t="s">
        <v>85</v>
      </c>
    </row>
    <row r="542" spans="1:65" s="2" customFormat="1" ht="11.25">
      <c r="A542" s="34"/>
      <c r="B542" s="35"/>
      <c r="C542" s="36"/>
      <c r="D542" s="198" t="s">
        <v>167</v>
      </c>
      <c r="E542" s="36"/>
      <c r="F542" s="199" t="s">
        <v>1405</v>
      </c>
      <c r="G542" s="36"/>
      <c r="H542" s="36"/>
      <c r="I542" s="195"/>
      <c r="J542" s="36"/>
      <c r="K542" s="36"/>
      <c r="L542" s="39"/>
      <c r="M542" s="196"/>
      <c r="N542" s="197"/>
      <c r="O542" s="64"/>
      <c r="P542" s="64"/>
      <c r="Q542" s="64"/>
      <c r="R542" s="64"/>
      <c r="S542" s="64"/>
      <c r="T542" s="65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6" t="s">
        <v>167</v>
      </c>
      <c r="AU542" s="16" t="s">
        <v>85</v>
      </c>
    </row>
    <row r="543" spans="1:65" s="13" customFormat="1" ht="11.25">
      <c r="B543" s="200"/>
      <c r="C543" s="201"/>
      <c r="D543" s="193" t="s">
        <v>169</v>
      </c>
      <c r="E543" s="202" t="s">
        <v>19</v>
      </c>
      <c r="F543" s="203" t="s">
        <v>1384</v>
      </c>
      <c r="G543" s="201"/>
      <c r="H543" s="204">
        <v>27.26</v>
      </c>
      <c r="I543" s="205"/>
      <c r="J543" s="201"/>
      <c r="K543" s="201"/>
      <c r="L543" s="206"/>
      <c r="M543" s="207"/>
      <c r="N543" s="208"/>
      <c r="O543" s="208"/>
      <c r="P543" s="208"/>
      <c r="Q543" s="208"/>
      <c r="R543" s="208"/>
      <c r="S543" s="208"/>
      <c r="T543" s="209"/>
      <c r="AT543" s="210" t="s">
        <v>169</v>
      </c>
      <c r="AU543" s="210" t="s">
        <v>85</v>
      </c>
      <c r="AV543" s="13" t="s">
        <v>85</v>
      </c>
      <c r="AW543" s="13" t="s">
        <v>38</v>
      </c>
      <c r="AX543" s="13" t="s">
        <v>83</v>
      </c>
      <c r="AY543" s="210" t="s">
        <v>156</v>
      </c>
    </row>
    <row r="544" spans="1:65" s="12" customFormat="1" ht="22.9" customHeight="1">
      <c r="B544" s="164"/>
      <c r="C544" s="165"/>
      <c r="D544" s="166" t="s">
        <v>75</v>
      </c>
      <c r="E544" s="178" t="s">
        <v>795</v>
      </c>
      <c r="F544" s="178" t="s">
        <v>796</v>
      </c>
      <c r="G544" s="165"/>
      <c r="H544" s="165"/>
      <c r="I544" s="168"/>
      <c r="J544" s="179">
        <f>BK544</f>
        <v>0</v>
      </c>
      <c r="K544" s="165"/>
      <c r="L544" s="170"/>
      <c r="M544" s="171"/>
      <c r="N544" s="172"/>
      <c r="O544" s="172"/>
      <c r="P544" s="173">
        <f>SUM(P545:P550)</f>
        <v>0</v>
      </c>
      <c r="Q544" s="172"/>
      <c r="R544" s="173">
        <f>SUM(R545:R550)</f>
        <v>0</v>
      </c>
      <c r="S544" s="172"/>
      <c r="T544" s="174">
        <f>SUM(T545:T550)</f>
        <v>0</v>
      </c>
      <c r="AR544" s="175" t="s">
        <v>83</v>
      </c>
      <c r="AT544" s="176" t="s">
        <v>75</v>
      </c>
      <c r="AU544" s="176" t="s">
        <v>83</v>
      </c>
      <c r="AY544" s="175" t="s">
        <v>156</v>
      </c>
      <c r="BK544" s="177">
        <f>SUM(BK545:BK550)</f>
        <v>0</v>
      </c>
    </row>
    <row r="545" spans="1:65" s="2" customFormat="1" ht="16.5" customHeight="1">
      <c r="A545" s="34"/>
      <c r="B545" s="35"/>
      <c r="C545" s="180" t="s">
        <v>1406</v>
      </c>
      <c r="D545" s="180" t="s">
        <v>158</v>
      </c>
      <c r="E545" s="181" t="s">
        <v>798</v>
      </c>
      <c r="F545" s="182" t="s">
        <v>799</v>
      </c>
      <c r="G545" s="183" t="s">
        <v>300</v>
      </c>
      <c r="H545" s="184">
        <v>124.946</v>
      </c>
      <c r="I545" s="185"/>
      <c r="J545" s="186">
        <f>ROUND(I545*H545,2)</f>
        <v>0</v>
      </c>
      <c r="K545" s="182" t="s">
        <v>162</v>
      </c>
      <c r="L545" s="39"/>
      <c r="M545" s="187" t="s">
        <v>19</v>
      </c>
      <c r="N545" s="188" t="s">
        <v>47</v>
      </c>
      <c r="O545" s="64"/>
      <c r="P545" s="189">
        <f>O545*H545</f>
        <v>0</v>
      </c>
      <c r="Q545" s="189">
        <v>0</v>
      </c>
      <c r="R545" s="189">
        <f>Q545*H545</f>
        <v>0</v>
      </c>
      <c r="S545" s="189">
        <v>0</v>
      </c>
      <c r="T545" s="190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1" t="s">
        <v>163</v>
      </c>
      <c r="AT545" s="191" t="s">
        <v>158</v>
      </c>
      <c r="AU545" s="191" t="s">
        <v>85</v>
      </c>
      <c r="AY545" s="16" t="s">
        <v>156</v>
      </c>
      <c r="BE545" s="192">
        <f>IF(N545="základní",J545,0)</f>
        <v>0</v>
      </c>
      <c r="BF545" s="192">
        <f>IF(N545="snížená",J545,0)</f>
        <v>0</v>
      </c>
      <c r="BG545" s="192">
        <f>IF(N545="zákl. přenesená",J545,0)</f>
        <v>0</v>
      </c>
      <c r="BH545" s="192">
        <f>IF(N545="sníž. přenesená",J545,0)</f>
        <v>0</v>
      </c>
      <c r="BI545" s="192">
        <f>IF(N545="nulová",J545,0)</f>
        <v>0</v>
      </c>
      <c r="BJ545" s="16" t="s">
        <v>83</v>
      </c>
      <c r="BK545" s="192">
        <f>ROUND(I545*H545,2)</f>
        <v>0</v>
      </c>
      <c r="BL545" s="16" t="s">
        <v>163</v>
      </c>
      <c r="BM545" s="191" t="s">
        <v>1407</v>
      </c>
    </row>
    <row r="546" spans="1:65" s="2" customFormat="1" ht="19.5">
      <c r="A546" s="34"/>
      <c r="B546" s="35"/>
      <c r="C546" s="36"/>
      <c r="D546" s="193" t="s">
        <v>165</v>
      </c>
      <c r="E546" s="36"/>
      <c r="F546" s="194" t="s">
        <v>801</v>
      </c>
      <c r="G546" s="36"/>
      <c r="H546" s="36"/>
      <c r="I546" s="195"/>
      <c r="J546" s="36"/>
      <c r="K546" s="36"/>
      <c r="L546" s="39"/>
      <c r="M546" s="196"/>
      <c r="N546" s="197"/>
      <c r="O546" s="64"/>
      <c r="P546" s="64"/>
      <c r="Q546" s="64"/>
      <c r="R546" s="64"/>
      <c r="S546" s="64"/>
      <c r="T546" s="65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6" t="s">
        <v>165</v>
      </c>
      <c r="AU546" s="16" t="s">
        <v>85</v>
      </c>
    </row>
    <row r="547" spans="1:65" s="2" customFormat="1" ht="11.25">
      <c r="A547" s="34"/>
      <c r="B547" s="35"/>
      <c r="C547" s="36"/>
      <c r="D547" s="198" t="s">
        <v>167</v>
      </c>
      <c r="E547" s="36"/>
      <c r="F547" s="199" t="s">
        <v>802</v>
      </c>
      <c r="G547" s="36"/>
      <c r="H547" s="36"/>
      <c r="I547" s="195"/>
      <c r="J547" s="36"/>
      <c r="K547" s="36"/>
      <c r="L547" s="39"/>
      <c r="M547" s="196"/>
      <c r="N547" s="197"/>
      <c r="O547" s="64"/>
      <c r="P547" s="64"/>
      <c r="Q547" s="64"/>
      <c r="R547" s="64"/>
      <c r="S547" s="64"/>
      <c r="T547" s="65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T547" s="16" t="s">
        <v>167</v>
      </c>
      <c r="AU547" s="16" t="s">
        <v>85</v>
      </c>
    </row>
    <row r="548" spans="1:65" s="13" customFormat="1" ht="11.25">
      <c r="B548" s="200"/>
      <c r="C548" s="201"/>
      <c r="D548" s="193" t="s">
        <v>169</v>
      </c>
      <c r="E548" s="202" t="s">
        <v>19</v>
      </c>
      <c r="F548" s="203" t="s">
        <v>1408</v>
      </c>
      <c r="G548" s="201"/>
      <c r="H548" s="204">
        <v>124.946</v>
      </c>
      <c r="I548" s="205"/>
      <c r="J548" s="201"/>
      <c r="K548" s="201"/>
      <c r="L548" s="206"/>
      <c r="M548" s="207"/>
      <c r="N548" s="208"/>
      <c r="O548" s="208"/>
      <c r="P548" s="208"/>
      <c r="Q548" s="208"/>
      <c r="R548" s="208"/>
      <c r="S548" s="208"/>
      <c r="T548" s="209"/>
      <c r="AT548" s="210" t="s">
        <v>169</v>
      </c>
      <c r="AU548" s="210" t="s">
        <v>85</v>
      </c>
      <c r="AV548" s="13" t="s">
        <v>85</v>
      </c>
      <c r="AW548" s="13" t="s">
        <v>38</v>
      </c>
      <c r="AX548" s="13" t="s">
        <v>83</v>
      </c>
      <c r="AY548" s="210" t="s">
        <v>156</v>
      </c>
    </row>
    <row r="549" spans="1:65" s="2" customFormat="1" ht="16.5" customHeight="1">
      <c r="A549" s="34"/>
      <c r="B549" s="35"/>
      <c r="C549" s="180" t="s">
        <v>1409</v>
      </c>
      <c r="D549" s="180" t="s">
        <v>158</v>
      </c>
      <c r="E549" s="181" t="s">
        <v>805</v>
      </c>
      <c r="F549" s="182" t="s">
        <v>806</v>
      </c>
      <c r="G549" s="183" t="s">
        <v>300</v>
      </c>
      <c r="H549" s="184">
        <v>701.86400000000003</v>
      </c>
      <c r="I549" s="185"/>
      <c r="J549" s="186">
        <f>ROUND(I549*H549,2)</f>
        <v>0</v>
      </c>
      <c r="K549" s="182" t="s">
        <v>19</v>
      </c>
      <c r="L549" s="39"/>
      <c r="M549" s="187" t="s">
        <v>19</v>
      </c>
      <c r="N549" s="188" t="s">
        <v>47</v>
      </c>
      <c r="O549" s="64"/>
      <c r="P549" s="189">
        <f>O549*H549</f>
        <v>0</v>
      </c>
      <c r="Q549" s="189">
        <v>0</v>
      </c>
      <c r="R549" s="189">
        <f>Q549*H549</f>
        <v>0</v>
      </c>
      <c r="S549" s="189">
        <v>0</v>
      </c>
      <c r="T549" s="190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1" t="s">
        <v>163</v>
      </c>
      <c r="AT549" s="191" t="s">
        <v>158</v>
      </c>
      <c r="AU549" s="191" t="s">
        <v>85</v>
      </c>
      <c r="AY549" s="16" t="s">
        <v>156</v>
      </c>
      <c r="BE549" s="192">
        <f>IF(N549="základní",J549,0)</f>
        <v>0</v>
      </c>
      <c r="BF549" s="192">
        <f>IF(N549="snížená",J549,0)</f>
        <v>0</v>
      </c>
      <c r="BG549" s="192">
        <f>IF(N549="zákl. přenesená",J549,0)</f>
        <v>0</v>
      </c>
      <c r="BH549" s="192">
        <f>IF(N549="sníž. přenesená",J549,0)</f>
        <v>0</v>
      </c>
      <c r="BI549" s="192">
        <f>IF(N549="nulová",J549,0)</f>
        <v>0</v>
      </c>
      <c r="BJ549" s="16" t="s">
        <v>83</v>
      </c>
      <c r="BK549" s="192">
        <f>ROUND(I549*H549,2)</f>
        <v>0</v>
      </c>
      <c r="BL549" s="16" t="s">
        <v>163</v>
      </c>
      <c r="BM549" s="191" t="s">
        <v>1410</v>
      </c>
    </row>
    <row r="550" spans="1:65" s="2" customFormat="1" ht="11.25">
      <c r="A550" s="34"/>
      <c r="B550" s="35"/>
      <c r="C550" s="36"/>
      <c r="D550" s="193" t="s">
        <v>165</v>
      </c>
      <c r="E550" s="36"/>
      <c r="F550" s="194" t="s">
        <v>806</v>
      </c>
      <c r="G550" s="36"/>
      <c r="H550" s="36"/>
      <c r="I550" s="195"/>
      <c r="J550" s="36"/>
      <c r="K550" s="36"/>
      <c r="L550" s="39"/>
      <c r="M550" s="222"/>
      <c r="N550" s="223"/>
      <c r="O550" s="224"/>
      <c r="P550" s="224"/>
      <c r="Q550" s="224"/>
      <c r="R550" s="224"/>
      <c r="S550" s="224"/>
      <c r="T550" s="225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6" t="s">
        <v>165</v>
      </c>
      <c r="AU550" s="16" t="s">
        <v>85</v>
      </c>
    </row>
    <row r="551" spans="1:65" s="2" customFormat="1" ht="6.95" customHeight="1">
      <c r="A551" s="34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39"/>
      <c r="M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</row>
  </sheetData>
  <sheetProtection algorithmName="SHA-512" hashValue="03mYXQXXg46ni9tOWKdF4ASgTg3eKA/LCmdfxc3TfFHCkkl+FWP1U9LcC+uPYeN7KJDxfGfy5o0gES64HisJZQ==" saltValue="vUzVIr0oqdmViSoszKko80BO9OhdviQ48kM9gyayJrBFsqJFley822Cm6lj5cjI72qGe7VnXqJ6DaAeZL2l5dg==" spinCount="100000" sheet="1" objects="1" scenarios="1" formatColumns="0" formatRows="0" autoFilter="0"/>
  <autoFilter ref="C94:K550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100" r:id="rId1"/>
    <hyperlink ref="F105" r:id="rId2"/>
    <hyperlink ref="F108" r:id="rId3"/>
    <hyperlink ref="F111" r:id="rId4"/>
    <hyperlink ref="F116" r:id="rId5"/>
    <hyperlink ref="F120" r:id="rId6"/>
    <hyperlink ref="F125" r:id="rId7"/>
    <hyperlink ref="F129" r:id="rId8"/>
    <hyperlink ref="F133" r:id="rId9"/>
    <hyperlink ref="F137" r:id="rId10"/>
    <hyperlink ref="F142" r:id="rId11"/>
    <hyperlink ref="F146" r:id="rId12"/>
    <hyperlink ref="F151" r:id="rId13"/>
    <hyperlink ref="F157" r:id="rId14"/>
    <hyperlink ref="F162" r:id="rId15"/>
    <hyperlink ref="F166" r:id="rId16"/>
    <hyperlink ref="F169" r:id="rId17"/>
    <hyperlink ref="F175" r:id="rId18"/>
    <hyperlink ref="F178" r:id="rId19"/>
    <hyperlink ref="F184" r:id="rId20"/>
    <hyperlink ref="F187" r:id="rId21"/>
    <hyperlink ref="F191" r:id="rId22"/>
    <hyperlink ref="F195" r:id="rId23"/>
    <hyperlink ref="F199" r:id="rId24"/>
    <hyperlink ref="F203" r:id="rId25"/>
    <hyperlink ref="F216" r:id="rId26"/>
    <hyperlink ref="F221" r:id="rId27"/>
    <hyperlink ref="F240" r:id="rId28"/>
    <hyperlink ref="F245" r:id="rId29"/>
    <hyperlink ref="F250" r:id="rId30"/>
    <hyperlink ref="F257" r:id="rId31"/>
    <hyperlink ref="F261" r:id="rId32"/>
    <hyperlink ref="F266" r:id="rId33"/>
    <hyperlink ref="F272" r:id="rId34"/>
    <hyperlink ref="F276" r:id="rId35"/>
    <hyperlink ref="F284" r:id="rId36"/>
    <hyperlink ref="F289" r:id="rId37"/>
    <hyperlink ref="F305" r:id="rId38"/>
    <hyperlink ref="F310" r:id="rId39"/>
    <hyperlink ref="F317" r:id="rId40"/>
    <hyperlink ref="F321" r:id="rId41"/>
    <hyperlink ref="F325" r:id="rId42"/>
    <hyperlink ref="F329" r:id="rId43"/>
    <hyperlink ref="F334" r:id="rId44"/>
    <hyperlink ref="F339" r:id="rId45"/>
    <hyperlink ref="F342" r:id="rId46"/>
    <hyperlink ref="F345" r:id="rId47"/>
    <hyperlink ref="F349" r:id="rId48"/>
    <hyperlink ref="F352" r:id="rId49"/>
    <hyperlink ref="F358" r:id="rId50"/>
    <hyperlink ref="F364" r:id="rId51"/>
    <hyperlink ref="F371" r:id="rId52"/>
    <hyperlink ref="F384" r:id="rId53"/>
    <hyperlink ref="F395" r:id="rId54"/>
    <hyperlink ref="F401" r:id="rId55"/>
    <hyperlink ref="F409" r:id="rId56"/>
    <hyperlink ref="F415" r:id="rId57"/>
    <hyperlink ref="F421" r:id="rId58"/>
    <hyperlink ref="F425" r:id="rId59"/>
    <hyperlink ref="F443" r:id="rId60"/>
    <hyperlink ref="F455" r:id="rId61"/>
    <hyperlink ref="F461" r:id="rId62"/>
    <hyperlink ref="F468" r:id="rId63"/>
    <hyperlink ref="F474" r:id="rId64"/>
    <hyperlink ref="F480" r:id="rId65"/>
    <hyperlink ref="F488" r:id="rId66"/>
    <hyperlink ref="F493" r:id="rId67"/>
    <hyperlink ref="F500" r:id="rId68"/>
    <hyperlink ref="F505" r:id="rId69"/>
    <hyperlink ref="F509" r:id="rId70"/>
    <hyperlink ref="F515" r:id="rId71"/>
    <hyperlink ref="F521" r:id="rId72"/>
    <hyperlink ref="F525" r:id="rId73"/>
    <hyperlink ref="F529" r:id="rId74"/>
    <hyperlink ref="F533" r:id="rId75"/>
    <hyperlink ref="F538" r:id="rId76"/>
    <hyperlink ref="F542" r:id="rId77"/>
    <hyperlink ref="F547" r:id="rId7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6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85</v>
      </c>
    </row>
    <row r="4" spans="1:46" s="1" customFormat="1" ht="24.95" customHeight="1">
      <c r="B4" s="19"/>
      <c r="D4" s="110" t="s">
        <v>120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51" t="str">
        <f>'Rekapitulace stavby'!K6</f>
        <v>SOU zemědělské Chvaletice - hospodaření se srážkovými vodami</v>
      </c>
      <c r="F7" s="352"/>
      <c r="G7" s="352"/>
      <c r="H7" s="352"/>
      <c r="L7" s="19"/>
    </row>
    <row r="8" spans="1:46" s="1" customFormat="1" ht="12" customHeight="1">
      <c r="B8" s="19"/>
      <c r="D8" s="112" t="s">
        <v>121</v>
      </c>
      <c r="L8" s="19"/>
    </row>
    <row r="9" spans="1:46" s="2" customFormat="1" ht="16.5" customHeight="1">
      <c r="A9" s="34"/>
      <c r="B9" s="39"/>
      <c r="C9" s="34"/>
      <c r="D9" s="34"/>
      <c r="E9" s="351" t="s">
        <v>122</v>
      </c>
      <c r="F9" s="353"/>
      <c r="G9" s="353"/>
      <c r="H9" s="35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4" t="s">
        <v>1411</v>
      </c>
      <c r="F11" s="353"/>
      <c r="G11" s="353"/>
      <c r="H11" s="35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95</v>
      </c>
      <c r="G13" s="34"/>
      <c r="H13" s="34"/>
      <c r="I13" s="112" t="s">
        <v>20</v>
      </c>
      <c r="J13" s="103" t="s">
        <v>125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15" t="s">
        <v>26</v>
      </c>
      <c r="E15" s="34"/>
      <c r="F15" s="116" t="s">
        <v>27</v>
      </c>
      <c r="G15" s="34"/>
      <c r="H15" s="34"/>
      <c r="I15" s="115" t="s">
        <v>28</v>
      </c>
      <c r="J15" s="116" t="s">
        <v>29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32</v>
      </c>
      <c r="F17" s="34"/>
      <c r="G17" s="34"/>
      <c r="H17" s="34"/>
      <c r="I17" s="112" t="s">
        <v>33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34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5" t="str">
        <f>'Rekapitulace stavby'!E14</f>
        <v>Vyplň údaj</v>
      </c>
      <c r="F20" s="356"/>
      <c r="G20" s="356"/>
      <c r="H20" s="356"/>
      <c r="I20" s="112" t="s">
        <v>33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36</v>
      </c>
      <c r="E22" s="34"/>
      <c r="F22" s="34"/>
      <c r="G22" s="34"/>
      <c r="H22" s="34"/>
      <c r="I22" s="112" t="s">
        <v>31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126</v>
      </c>
      <c r="F23" s="34"/>
      <c r="G23" s="34"/>
      <c r="H23" s="34"/>
      <c r="I23" s="112" t="s">
        <v>33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31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33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7"/>
      <c r="B29" s="118"/>
      <c r="C29" s="117"/>
      <c r="D29" s="117"/>
      <c r="E29" s="357" t="s">
        <v>19</v>
      </c>
      <c r="F29" s="357"/>
      <c r="G29" s="357"/>
      <c r="H29" s="35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42</v>
      </c>
      <c r="E32" s="34"/>
      <c r="F32" s="34"/>
      <c r="G32" s="34"/>
      <c r="H32" s="34"/>
      <c r="I32" s="34"/>
      <c r="J32" s="122">
        <f>ROUND(J94,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0"/>
      <c r="E33" s="120"/>
      <c r="F33" s="120"/>
      <c r="G33" s="120"/>
      <c r="H33" s="120"/>
      <c r="I33" s="120"/>
      <c r="J33" s="120"/>
      <c r="K33" s="120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44</v>
      </c>
      <c r="G34" s="34"/>
      <c r="H34" s="34"/>
      <c r="I34" s="123" t="s">
        <v>43</v>
      </c>
      <c r="J34" s="123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46</v>
      </c>
      <c r="E35" s="112" t="s">
        <v>47</v>
      </c>
      <c r="F35" s="125">
        <f>ROUND((SUM(BE94:BE289)),  2)</f>
        <v>0</v>
      </c>
      <c r="G35" s="34"/>
      <c r="H35" s="34"/>
      <c r="I35" s="126">
        <v>0.21</v>
      </c>
      <c r="J35" s="125">
        <f>ROUND(((SUM(BE94:BE289))*I35),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5">
        <f>ROUND((SUM(BF94:BF289)),  2)</f>
        <v>0</v>
      </c>
      <c r="G36" s="34"/>
      <c r="H36" s="34"/>
      <c r="I36" s="126">
        <v>0.15</v>
      </c>
      <c r="J36" s="125">
        <f>ROUND(((SUM(BF94:BF289))*I36),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5">
        <f>ROUND((SUM(BG94:BG289)),  2)</f>
        <v>0</v>
      </c>
      <c r="G37" s="34"/>
      <c r="H37" s="34"/>
      <c r="I37" s="126">
        <v>0.21</v>
      </c>
      <c r="J37" s="125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5">
        <f>ROUND((SUM(BH94:BH289)),  2)</f>
        <v>0</v>
      </c>
      <c r="G38" s="34"/>
      <c r="H38" s="34"/>
      <c r="I38" s="126">
        <v>0.15</v>
      </c>
      <c r="J38" s="125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5">
        <f>ROUND((SUM(BI94:BI289)),  2)</f>
        <v>0</v>
      </c>
      <c r="G39" s="34"/>
      <c r="H39" s="34"/>
      <c r="I39" s="126">
        <v>0</v>
      </c>
      <c r="J39" s="125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127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SOU zemědělské Chvaletice - hospodaření se srážkovými vodami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121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122</v>
      </c>
      <c r="F52" s="360"/>
      <c r="G52" s="360"/>
      <c r="H52" s="36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2" t="str">
        <f>E11</f>
        <v>SO-05 - Rozvod vody B</v>
      </c>
      <c r="F54" s="360"/>
      <c r="G54" s="360"/>
      <c r="H54" s="36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 xml:space="preserve"> </v>
      </c>
      <c r="G56" s="36"/>
      <c r="H56" s="36"/>
      <c r="I56" s="28" t="s">
        <v>24</v>
      </c>
      <c r="J56" s="59" t="str">
        <f>IF(J14="","",J14)</f>
        <v>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Pardubický kraj, Komenského náměstí 125, Pardubice</v>
      </c>
      <c r="G58" s="36"/>
      <c r="H58" s="36"/>
      <c r="I58" s="28" t="s">
        <v>36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8" t="s">
        <v>34</v>
      </c>
      <c r="D59" s="36"/>
      <c r="E59" s="36"/>
      <c r="F59" s="26" t="str">
        <f>IF(E20="","",E20)</f>
        <v>Vyplň údaj</v>
      </c>
      <c r="G59" s="36"/>
      <c r="H59" s="36"/>
      <c r="I59" s="28" t="s">
        <v>39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8" t="s">
        <v>128</v>
      </c>
      <c r="D61" s="139"/>
      <c r="E61" s="139"/>
      <c r="F61" s="139"/>
      <c r="G61" s="139"/>
      <c r="H61" s="139"/>
      <c r="I61" s="139"/>
      <c r="J61" s="140" t="s">
        <v>129</v>
      </c>
      <c r="K61" s="139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41" t="s">
        <v>74</v>
      </c>
      <c r="D63" s="36"/>
      <c r="E63" s="36"/>
      <c r="F63" s="36"/>
      <c r="G63" s="36"/>
      <c r="H63" s="36"/>
      <c r="I63" s="36"/>
      <c r="J63" s="77">
        <f>J94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130</v>
      </c>
    </row>
    <row r="64" spans="1:47" s="9" customFormat="1" ht="24.95" customHeight="1">
      <c r="B64" s="142"/>
      <c r="C64" s="143"/>
      <c r="D64" s="144" t="s">
        <v>131</v>
      </c>
      <c r="E64" s="145"/>
      <c r="F64" s="145"/>
      <c r="G64" s="145"/>
      <c r="H64" s="145"/>
      <c r="I64" s="145"/>
      <c r="J64" s="146">
        <f>J95</f>
        <v>0</v>
      </c>
      <c r="K64" s="143"/>
      <c r="L64" s="147"/>
    </row>
    <row r="65" spans="1:31" s="10" customFormat="1" ht="19.899999999999999" customHeight="1">
      <c r="B65" s="148"/>
      <c r="C65" s="97"/>
      <c r="D65" s="149" t="s">
        <v>132</v>
      </c>
      <c r="E65" s="150"/>
      <c r="F65" s="150"/>
      <c r="G65" s="150"/>
      <c r="H65" s="150"/>
      <c r="I65" s="150"/>
      <c r="J65" s="151">
        <f>J96</f>
        <v>0</v>
      </c>
      <c r="K65" s="97"/>
      <c r="L65" s="152"/>
    </row>
    <row r="66" spans="1:31" s="10" customFormat="1" ht="19.899999999999999" customHeight="1">
      <c r="B66" s="148"/>
      <c r="C66" s="97"/>
      <c r="D66" s="149" t="s">
        <v>133</v>
      </c>
      <c r="E66" s="150"/>
      <c r="F66" s="150"/>
      <c r="G66" s="150"/>
      <c r="H66" s="150"/>
      <c r="I66" s="150"/>
      <c r="J66" s="151">
        <f>J140</f>
        <v>0</v>
      </c>
      <c r="K66" s="97"/>
      <c r="L66" s="152"/>
    </row>
    <row r="67" spans="1:31" s="10" customFormat="1" ht="19.899999999999999" customHeight="1">
      <c r="B67" s="148"/>
      <c r="C67" s="97"/>
      <c r="D67" s="149" t="s">
        <v>134</v>
      </c>
      <c r="E67" s="150"/>
      <c r="F67" s="150"/>
      <c r="G67" s="150"/>
      <c r="H67" s="150"/>
      <c r="I67" s="150"/>
      <c r="J67" s="151">
        <f>J160</f>
        <v>0</v>
      </c>
      <c r="K67" s="97"/>
      <c r="L67" s="152"/>
    </row>
    <row r="68" spans="1:31" s="10" customFormat="1" ht="19.899999999999999" customHeight="1">
      <c r="B68" s="148"/>
      <c r="C68" s="97"/>
      <c r="D68" s="149" t="s">
        <v>135</v>
      </c>
      <c r="E68" s="150"/>
      <c r="F68" s="150"/>
      <c r="G68" s="150"/>
      <c r="H68" s="150"/>
      <c r="I68" s="150"/>
      <c r="J68" s="151">
        <f>J171</f>
        <v>0</v>
      </c>
      <c r="K68" s="97"/>
      <c r="L68" s="152"/>
    </row>
    <row r="69" spans="1:31" s="10" customFormat="1" ht="19.899999999999999" customHeight="1">
      <c r="B69" s="148"/>
      <c r="C69" s="97"/>
      <c r="D69" s="149" t="s">
        <v>137</v>
      </c>
      <c r="E69" s="150"/>
      <c r="F69" s="150"/>
      <c r="G69" s="150"/>
      <c r="H69" s="150"/>
      <c r="I69" s="150"/>
      <c r="J69" s="151">
        <f>J190</f>
        <v>0</v>
      </c>
      <c r="K69" s="97"/>
      <c r="L69" s="152"/>
    </row>
    <row r="70" spans="1:31" s="10" customFormat="1" ht="19.899999999999999" customHeight="1">
      <c r="B70" s="148"/>
      <c r="C70" s="97"/>
      <c r="D70" s="149" t="s">
        <v>140</v>
      </c>
      <c r="E70" s="150"/>
      <c r="F70" s="150"/>
      <c r="G70" s="150"/>
      <c r="H70" s="150"/>
      <c r="I70" s="150"/>
      <c r="J70" s="151">
        <f>J272</f>
        <v>0</v>
      </c>
      <c r="K70" s="97"/>
      <c r="L70" s="152"/>
    </row>
    <row r="71" spans="1:31" s="9" customFormat="1" ht="24.95" customHeight="1">
      <c r="B71" s="142"/>
      <c r="C71" s="143"/>
      <c r="D71" s="144" t="s">
        <v>809</v>
      </c>
      <c r="E71" s="145"/>
      <c r="F71" s="145"/>
      <c r="G71" s="145"/>
      <c r="H71" s="145"/>
      <c r="I71" s="145"/>
      <c r="J71" s="146">
        <f>J276</f>
        <v>0</v>
      </c>
      <c r="K71" s="143"/>
      <c r="L71" s="147"/>
    </row>
    <row r="72" spans="1:31" s="10" customFormat="1" ht="19.899999999999999" customHeight="1">
      <c r="B72" s="148"/>
      <c r="C72" s="97"/>
      <c r="D72" s="149" t="s">
        <v>810</v>
      </c>
      <c r="E72" s="150"/>
      <c r="F72" s="150"/>
      <c r="G72" s="150"/>
      <c r="H72" s="150"/>
      <c r="I72" s="150"/>
      <c r="J72" s="151">
        <f>J277</f>
        <v>0</v>
      </c>
      <c r="K72" s="97"/>
      <c r="L72" s="152"/>
    </row>
    <row r="73" spans="1:31" s="2" customFormat="1" ht="21.7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31" s="2" customFormat="1" ht="6.9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5" customHeight="1">
      <c r="A79" s="34"/>
      <c r="B79" s="35"/>
      <c r="C79" s="22" t="s">
        <v>141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12" customHeight="1">
      <c r="A81" s="34"/>
      <c r="B81" s="35"/>
      <c r="C81" s="28" t="s">
        <v>16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6.5" customHeight="1">
      <c r="A82" s="34"/>
      <c r="B82" s="35"/>
      <c r="C82" s="36"/>
      <c r="D82" s="36"/>
      <c r="E82" s="358" t="str">
        <f>E7</f>
        <v>SOU zemědělské Chvaletice - hospodaření se srážkovými vodami</v>
      </c>
      <c r="F82" s="359"/>
      <c r="G82" s="359"/>
      <c r="H82" s="359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1" customFormat="1" ht="12" customHeight="1">
      <c r="B83" s="20"/>
      <c r="C83" s="28" t="s">
        <v>121</v>
      </c>
      <c r="D83" s="21"/>
      <c r="E83" s="21"/>
      <c r="F83" s="21"/>
      <c r="G83" s="21"/>
      <c r="H83" s="21"/>
      <c r="I83" s="21"/>
      <c r="J83" s="21"/>
      <c r="K83" s="21"/>
      <c r="L83" s="19"/>
    </row>
    <row r="84" spans="1:63" s="2" customFormat="1" ht="16.5" customHeight="1">
      <c r="A84" s="34"/>
      <c r="B84" s="35"/>
      <c r="C84" s="36"/>
      <c r="D84" s="36"/>
      <c r="E84" s="358" t="s">
        <v>122</v>
      </c>
      <c r="F84" s="360"/>
      <c r="G84" s="360"/>
      <c r="H84" s="360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8" t="s">
        <v>123</v>
      </c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6"/>
      <c r="D86" s="36"/>
      <c r="E86" s="312" t="str">
        <f>E11</f>
        <v>SO-05 - Rozvod vody B</v>
      </c>
      <c r="F86" s="360"/>
      <c r="G86" s="360"/>
      <c r="H86" s="360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8" t="s">
        <v>22</v>
      </c>
      <c r="D88" s="36"/>
      <c r="E88" s="36"/>
      <c r="F88" s="26" t="str">
        <f>F14</f>
        <v xml:space="preserve"> </v>
      </c>
      <c r="G88" s="36"/>
      <c r="H88" s="36"/>
      <c r="I88" s="28" t="s">
        <v>24</v>
      </c>
      <c r="J88" s="59" t="str">
        <f>IF(J14="","",J14)</f>
        <v>3. 12. 2021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25.7" customHeight="1">
      <c r="A90" s="34"/>
      <c r="B90" s="35"/>
      <c r="C90" s="28" t="s">
        <v>30</v>
      </c>
      <c r="D90" s="36"/>
      <c r="E90" s="36"/>
      <c r="F90" s="26" t="str">
        <f>E17</f>
        <v>Pardubický kraj, Komenského náměstí 125, Pardubice</v>
      </c>
      <c r="G90" s="36"/>
      <c r="H90" s="36"/>
      <c r="I90" s="28" t="s">
        <v>36</v>
      </c>
      <c r="J90" s="32" t="str">
        <f>E23</f>
        <v>Agroprojekce Litomyšl, s.r.o.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8" t="s">
        <v>34</v>
      </c>
      <c r="D91" s="36"/>
      <c r="E91" s="36"/>
      <c r="F91" s="26" t="str">
        <f>IF(E20="","",E20)</f>
        <v>Vyplň údaj</v>
      </c>
      <c r="G91" s="36"/>
      <c r="H91" s="36"/>
      <c r="I91" s="28" t="s">
        <v>39</v>
      </c>
      <c r="J91" s="32" t="str">
        <f>E26</f>
        <v xml:space="preserve"> 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53"/>
      <c r="B93" s="154"/>
      <c r="C93" s="155" t="s">
        <v>142</v>
      </c>
      <c r="D93" s="156" t="s">
        <v>61</v>
      </c>
      <c r="E93" s="156" t="s">
        <v>57</v>
      </c>
      <c r="F93" s="156" t="s">
        <v>58</v>
      </c>
      <c r="G93" s="156" t="s">
        <v>143</v>
      </c>
      <c r="H93" s="156" t="s">
        <v>144</v>
      </c>
      <c r="I93" s="156" t="s">
        <v>145</v>
      </c>
      <c r="J93" s="156" t="s">
        <v>129</v>
      </c>
      <c r="K93" s="157" t="s">
        <v>146</v>
      </c>
      <c r="L93" s="158"/>
      <c r="M93" s="68" t="s">
        <v>19</v>
      </c>
      <c r="N93" s="69" t="s">
        <v>46</v>
      </c>
      <c r="O93" s="69" t="s">
        <v>147</v>
      </c>
      <c r="P93" s="69" t="s">
        <v>148</v>
      </c>
      <c r="Q93" s="69" t="s">
        <v>149</v>
      </c>
      <c r="R93" s="69" t="s">
        <v>150</v>
      </c>
      <c r="S93" s="69" t="s">
        <v>151</v>
      </c>
      <c r="T93" s="70" t="s">
        <v>152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4"/>
      <c r="B94" s="35"/>
      <c r="C94" s="75" t="s">
        <v>153</v>
      </c>
      <c r="D94" s="36"/>
      <c r="E94" s="36"/>
      <c r="F94" s="36"/>
      <c r="G94" s="36"/>
      <c r="H94" s="36"/>
      <c r="I94" s="36"/>
      <c r="J94" s="159">
        <f>BK94</f>
        <v>0</v>
      </c>
      <c r="K94" s="36"/>
      <c r="L94" s="39"/>
      <c r="M94" s="71"/>
      <c r="N94" s="160"/>
      <c r="O94" s="72"/>
      <c r="P94" s="161">
        <f>P95+P276</f>
        <v>0</v>
      </c>
      <c r="Q94" s="72"/>
      <c r="R94" s="161">
        <f>R95+R276</f>
        <v>8.51551759</v>
      </c>
      <c r="S94" s="72"/>
      <c r="T94" s="162">
        <f>T95+T276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6" t="s">
        <v>75</v>
      </c>
      <c r="AU94" s="16" t="s">
        <v>130</v>
      </c>
      <c r="BK94" s="163">
        <f>BK95+BK276</f>
        <v>0</v>
      </c>
    </row>
    <row r="95" spans="1:63" s="12" customFormat="1" ht="25.9" customHeight="1">
      <c r="B95" s="164"/>
      <c r="C95" s="165"/>
      <c r="D95" s="166" t="s">
        <v>75</v>
      </c>
      <c r="E95" s="167" t="s">
        <v>154</v>
      </c>
      <c r="F95" s="167" t="s">
        <v>155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P96+P140+P160+P171+P190+P272</f>
        <v>0</v>
      </c>
      <c r="Q95" s="172"/>
      <c r="R95" s="173">
        <f>R96+R140+R160+R171+R190+R272</f>
        <v>8.5059375900000003</v>
      </c>
      <c r="S95" s="172"/>
      <c r="T95" s="174">
        <f>T96+T140+T160+T171+T190+T272</f>
        <v>0</v>
      </c>
      <c r="AR95" s="175" t="s">
        <v>83</v>
      </c>
      <c r="AT95" s="176" t="s">
        <v>75</v>
      </c>
      <c r="AU95" s="176" t="s">
        <v>76</v>
      </c>
      <c r="AY95" s="175" t="s">
        <v>156</v>
      </c>
      <c r="BK95" s="177">
        <f>BK96+BK140+BK160+BK171+BK190+BK272</f>
        <v>0</v>
      </c>
    </row>
    <row r="96" spans="1:63" s="12" customFormat="1" ht="22.9" customHeight="1">
      <c r="B96" s="164"/>
      <c r="C96" s="165"/>
      <c r="D96" s="166" t="s">
        <v>75</v>
      </c>
      <c r="E96" s="178" t="s">
        <v>83</v>
      </c>
      <c r="F96" s="178" t="s">
        <v>157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SUM(P97:P139)</f>
        <v>0</v>
      </c>
      <c r="Q96" s="172"/>
      <c r="R96" s="173">
        <f>SUM(R97:R139)</f>
        <v>2.8821320000000004E-2</v>
      </c>
      <c r="S96" s="172"/>
      <c r="T96" s="174">
        <f>SUM(T97:T139)</f>
        <v>0</v>
      </c>
      <c r="AR96" s="175" t="s">
        <v>83</v>
      </c>
      <c r="AT96" s="176" t="s">
        <v>75</v>
      </c>
      <c r="AU96" s="176" t="s">
        <v>83</v>
      </c>
      <c r="AY96" s="175" t="s">
        <v>156</v>
      </c>
      <c r="BK96" s="177">
        <f>SUM(BK97:BK139)</f>
        <v>0</v>
      </c>
    </row>
    <row r="97" spans="1:65" s="2" customFormat="1" ht="16.5" customHeight="1">
      <c r="A97" s="34"/>
      <c r="B97" s="35"/>
      <c r="C97" s="180" t="s">
        <v>83</v>
      </c>
      <c r="D97" s="180" t="s">
        <v>158</v>
      </c>
      <c r="E97" s="181" t="s">
        <v>823</v>
      </c>
      <c r="F97" s="182" t="s">
        <v>824</v>
      </c>
      <c r="G97" s="183" t="s">
        <v>195</v>
      </c>
      <c r="H97" s="184">
        <v>0.55000000000000004</v>
      </c>
      <c r="I97" s="185"/>
      <c r="J97" s="186">
        <f>ROUND(I97*H97,2)</f>
        <v>0</v>
      </c>
      <c r="K97" s="182" t="s">
        <v>162</v>
      </c>
      <c r="L97" s="39"/>
      <c r="M97" s="187" t="s">
        <v>19</v>
      </c>
      <c r="N97" s="188" t="s">
        <v>47</v>
      </c>
      <c r="O97" s="64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1" t="s">
        <v>163</v>
      </c>
      <c r="AT97" s="191" t="s">
        <v>158</v>
      </c>
      <c r="AU97" s="191" t="s">
        <v>85</v>
      </c>
      <c r="AY97" s="16" t="s">
        <v>156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6" t="s">
        <v>83</v>
      </c>
      <c r="BK97" s="192">
        <f>ROUND(I97*H97,2)</f>
        <v>0</v>
      </c>
      <c r="BL97" s="16" t="s">
        <v>163</v>
      </c>
      <c r="BM97" s="191" t="s">
        <v>1412</v>
      </c>
    </row>
    <row r="98" spans="1:65" s="2" customFormat="1" ht="19.5">
      <c r="A98" s="34"/>
      <c r="B98" s="35"/>
      <c r="C98" s="36"/>
      <c r="D98" s="193" t="s">
        <v>165</v>
      </c>
      <c r="E98" s="36"/>
      <c r="F98" s="194" t="s">
        <v>826</v>
      </c>
      <c r="G98" s="36"/>
      <c r="H98" s="36"/>
      <c r="I98" s="195"/>
      <c r="J98" s="36"/>
      <c r="K98" s="36"/>
      <c r="L98" s="39"/>
      <c r="M98" s="196"/>
      <c r="N98" s="197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6" t="s">
        <v>165</v>
      </c>
      <c r="AU98" s="16" t="s">
        <v>85</v>
      </c>
    </row>
    <row r="99" spans="1:65" s="2" customFormat="1" ht="11.25">
      <c r="A99" s="34"/>
      <c r="B99" s="35"/>
      <c r="C99" s="36"/>
      <c r="D99" s="198" t="s">
        <v>167</v>
      </c>
      <c r="E99" s="36"/>
      <c r="F99" s="199" t="s">
        <v>827</v>
      </c>
      <c r="G99" s="36"/>
      <c r="H99" s="36"/>
      <c r="I99" s="195"/>
      <c r="J99" s="36"/>
      <c r="K99" s="36"/>
      <c r="L99" s="39"/>
      <c r="M99" s="196"/>
      <c r="N99" s="197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6" t="s">
        <v>167</v>
      </c>
      <c r="AU99" s="16" t="s">
        <v>85</v>
      </c>
    </row>
    <row r="100" spans="1:65" s="13" customFormat="1" ht="11.25">
      <c r="B100" s="200"/>
      <c r="C100" s="201"/>
      <c r="D100" s="193" t="s">
        <v>169</v>
      </c>
      <c r="E100" s="202" t="s">
        <v>19</v>
      </c>
      <c r="F100" s="203" t="s">
        <v>1413</v>
      </c>
      <c r="G100" s="201"/>
      <c r="H100" s="204">
        <v>0.55000000000000004</v>
      </c>
      <c r="I100" s="205"/>
      <c r="J100" s="201"/>
      <c r="K100" s="201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169</v>
      </c>
      <c r="AU100" s="210" t="s">
        <v>85</v>
      </c>
      <c r="AV100" s="13" t="s">
        <v>85</v>
      </c>
      <c r="AW100" s="13" t="s">
        <v>38</v>
      </c>
      <c r="AX100" s="13" t="s">
        <v>83</v>
      </c>
      <c r="AY100" s="210" t="s">
        <v>156</v>
      </c>
    </row>
    <row r="101" spans="1:65" s="2" customFormat="1" ht="16.5" customHeight="1">
      <c r="A101" s="34"/>
      <c r="B101" s="35"/>
      <c r="C101" s="180" t="s">
        <v>85</v>
      </c>
      <c r="D101" s="180" t="s">
        <v>158</v>
      </c>
      <c r="E101" s="181" t="s">
        <v>1414</v>
      </c>
      <c r="F101" s="182" t="s">
        <v>1415</v>
      </c>
      <c r="G101" s="183" t="s">
        <v>195</v>
      </c>
      <c r="H101" s="184">
        <v>21.141999999999999</v>
      </c>
      <c r="I101" s="185"/>
      <c r="J101" s="186">
        <f>ROUND(I101*H101,2)</f>
        <v>0</v>
      </c>
      <c r="K101" s="182" t="s">
        <v>162</v>
      </c>
      <c r="L101" s="39"/>
      <c r="M101" s="187" t="s">
        <v>19</v>
      </c>
      <c r="N101" s="188" t="s">
        <v>47</v>
      </c>
      <c r="O101" s="64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1" t="s">
        <v>163</v>
      </c>
      <c r="AT101" s="191" t="s">
        <v>158</v>
      </c>
      <c r="AU101" s="191" t="s">
        <v>85</v>
      </c>
      <c r="AY101" s="16" t="s">
        <v>156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6" t="s">
        <v>83</v>
      </c>
      <c r="BK101" s="192">
        <f>ROUND(I101*H101,2)</f>
        <v>0</v>
      </c>
      <c r="BL101" s="16" t="s">
        <v>163</v>
      </c>
      <c r="BM101" s="191" t="s">
        <v>1416</v>
      </c>
    </row>
    <row r="102" spans="1:65" s="2" customFormat="1" ht="19.5">
      <c r="A102" s="34"/>
      <c r="B102" s="35"/>
      <c r="C102" s="36"/>
      <c r="D102" s="193" t="s">
        <v>165</v>
      </c>
      <c r="E102" s="36"/>
      <c r="F102" s="194" t="s">
        <v>1417</v>
      </c>
      <c r="G102" s="36"/>
      <c r="H102" s="36"/>
      <c r="I102" s="195"/>
      <c r="J102" s="36"/>
      <c r="K102" s="36"/>
      <c r="L102" s="39"/>
      <c r="M102" s="196"/>
      <c r="N102" s="197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6" t="s">
        <v>165</v>
      </c>
      <c r="AU102" s="16" t="s">
        <v>85</v>
      </c>
    </row>
    <row r="103" spans="1:65" s="2" customFormat="1" ht="11.25">
      <c r="A103" s="34"/>
      <c r="B103" s="35"/>
      <c r="C103" s="36"/>
      <c r="D103" s="198" t="s">
        <v>167</v>
      </c>
      <c r="E103" s="36"/>
      <c r="F103" s="199" t="s">
        <v>1418</v>
      </c>
      <c r="G103" s="36"/>
      <c r="H103" s="36"/>
      <c r="I103" s="195"/>
      <c r="J103" s="36"/>
      <c r="K103" s="36"/>
      <c r="L103" s="39"/>
      <c r="M103" s="196"/>
      <c r="N103" s="197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6" t="s">
        <v>167</v>
      </c>
      <c r="AU103" s="16" t="s">
        <v>85</v>
      </c>
    </row>
    <row r="104" spans="1:65" s="13" customFormat="1" ht="11.25">
      <c r="B104" s="200"/>
      <c r="C104" s="201"/>
      <c r="D104" s="193" t="s">
        <v>169</v>
      </c>
      <c r="E104" s="202" t="s">
        <v>19</v>
      </c>
      <c r="F104" s="203" t="s">
        <v>1419</v>
      </c>
      <c r="G104" s="201"/>
      <c r="H104" s="204">
        <v>21.141999999999999</v>
      </c>
      <c r="I104" s="205"/>
      <c r="J104" s="201"/>
      <c r="K104" s="201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169</v>
      </c>
      <c r="AU104" s="210" t="s">
        <v>85</v>
      </c>
      <c r="AV104" s="13" t="s">
        <v>85</v>
      </c>
      <c r="AW104" s="13" t="s">
        <v>38</v>
      </c>
      <c r="AX104" s="13" t="s">
        <v>83</v>
      </c>
      <c r="AY104" s="210" t="s">
        <v>156</v>
      </c>
    </row>
    <row r="105" spans="1:65" s="2" customFormat="1" ht="16.5" customHeight="1">
      <c r="A105" s="34"/>
      <c r="B105" s="35"/>
      <c r="C105" s="180" t="s">
        <v>177</v>
      </c>
      <c r="D105" s="180" t="s">
        <v>158</v>
      </c>
      <c r="E105" s="181" t="s">
        <v>260</v>
      </c>
      <c r="F105" s="182" t="s">
        <v>261</v>
      </c>
      <c r="G105" s="183" t="s">
        <v>161</v>
      </c>
      <c r="H105" s="184">
        <v>27.28</v>
      </c>
      <c r="I105" s="185"/>
      <c r="J105" s="186">
        <f>ROUND(I105*H105,2)</f>
        <v>0</v>
      </c>
      <c r="K105" s="182" t="s">
        <v>162</v>
      </c>
      <c r="L105" s="39"/>
      <c r="M105" s="187" t="s">
        <v>19</v>
      </c>
      <c r="N105" s="188" t="s">
        <v>47</v>
      </c>
      <c r="O105" s="64"/>
      <c r="P105" s="189">
        <f>O105*H105</f>
        <v>0</v>
      </c>
      <c r="Q105" s="189">
        <v>6.9999999999999999E-4</v>
      </c>
      <c r="R105" s="189">
        <f>Q105*H105</f>
        <v>1.9096000000000002E-2</v>
      </c>
      <c r="S105" s="189">
        <v>0</v>
      </c>
      <c r="T105" s="190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1" t="s">
        <v>163</v>
      </c>
      <c r="AT105" s="191" t="s">
        <v>158</v>
      </c>
      <c r="AU105" s="191" t="s">
        <v>85</v>
      </c>
      <c r="AY105" s="16" t="s">
        <v>156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6" t="s">
        <v>83</v>
      </c>
      <c r="BK105" s="192">
        <f>ROUND(I105*H105,2)</f>
        <v>0</v>
      </c>
      <c r="BL105" s="16" t="s">
        <v>163</v>
      </c>
      <c r="BM105" s="191" t="s">
        <v>1420</v>
      </c>
    </row>
    <row r="106" spans="1:65" s="2" customFormat="1" ht="11.25">
      <c r="A106" s="34"/>
      <c r="B106" s="35"/>
      <c r="C106" s="36"/>
      <c r="D106" s="193" t="s">
        <v>165</v>
      </c>
      <c r="E106" s="36"/>
      <c r="F106" s="194" t="s">
        <v>263</v>
      </c>
      <c r="G106" s="36"/>
      <c r="H106" s="36"/>
      <c r="I106" s="195"/>
      <c r="J106" s="36"/>
      <c r="K106" s="36"/>
      <c r="L106" s="39"/>
      <c r="M106" s="196"/>
      <c r="N106" s="197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6" t="s">
        <v>165</v>
      </c>
      <c r="AU106" s="16" t="s">
        <v>85</v>
      </c>
    </row>
    <row r="107" spans="1:65" s="2" customFormat="1" ht="11.25">
      <c r="A107" s="34"/>
      <c r="B107" s="35"/>
      <c r="C107" s="36"/>
      <c r="D107" s="198" t="s">
        <v>167</v>
      </c>
      <c r="E107" s="36"/>
      <c r="F107" s="199" t="s">
        <v>264</v>
      </c>
      <c r="G107" s="36"/>
      <c r="H107" s="36"/>
      <c r="I107" s="195"/>
      <c r="J107" s="36"/>
      <c r="K107" s="36"/>
      <c r="L107" s="39"/>
      <c r="M107" s="196"/>
      <c r="N107" s="197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167</v>
      </c>
      <c r="AU107" s="16" t="s">
        <v>85</v>
      </c>
    </row>
    <row r="108" spans="1:65" s="13" customFormat="1" ht="11.25">
      <c r="B108" s="200"/>
      <c r="C108" s="201"/>
      <c r="D108" s="193" t="s">
        <v>169</v>
      </c>
      <c r="E108" s="202" t="s">
        <v>19</v>
      </c>
      <c r="F108" s="203" t="s">
        <v>1421</v>
      </c>
      <c r="G108" s="201"/>
      <c r="H108" s="204">
        <v>27.28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169</v>
      </c>
      <c r="AU108" s="210" t="s">
        <v>85</v>
      </c>
      <c r="AV108" s="13" t="s">
        <v>85</v>
      </c>
      <c r="AW108" s="13" t="s">
        <v>38</v>
      </c>
      <c r="AX108" s="13" t="s">
        <v>83</v>
      </c>
      <c r="AY108" s="210" t="s">
        <v>156</v>
      </c>
    </row>
    <row r="109" spans="1:65" s="2" customFormat="1" ht="16.5" customHeight="1">
      <c r="A109" s="34"/>
      <c r="B109" s="35"/>
      <c r="C109" s="180" t="s">
        <v>163</v>
      </c>
      <c r="D109" s="180" t="s">
        <v>158</v>
      </c>
      <c r="E109" s="181" t="s">
        <v>266</v>
      </c>
      <c r="F109" s="182" t="s">
        <v>267</v>
      </c>
      <c r="G109" s="183" t="s">
        <v>161</v>
      </c>
      <c r="H109" s="184">
        <v>27.28</v>
      </c>
      <c r="I109" s="185"/>
      <c r="J109" s="186">
        <f>ROUND(I109*H109,2)</f>
        <v>0</v>
      </c>
      <c r="K109" s="182" t="s">
        <v>162</v>
      </c>
      <c r="L109" s="39"/>
      <c r="M109" s="187" t="s">
        <v>19</v>
      </c>
      <c r="N109" s="188" t="s">
        <v>47</v>
      </c>
      <c r="O109" s="64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91" t="s">
        <v>163</v>
      </c>
      <c r="AT109" s="191" t="s">
        <v>158</v>
      </c>
      <c r="AU109" s="191" t="s">
        <v>85</v>
      </c>
      <c r="AY109" s="16" t="s">
        <v>156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6" t="s">
        <v>83</v>
      </c>
      <c r="BK109" s="192">
        <f>ROUND(I109*H109,2)</f>
        <v>0</v>
      </c>
      <c r="BL109" s="16" t="s">
        <v>163</v>
      </c>
      <c r="BM109" s="191" t="s">
        <v>1422</v>
      </c>
    </row>
    <row r="110" spans="1:65" s="2" customFormat="1" ht="19.5">
      <c r="A110" s="34"/>
      <c r="B110" s="35"/>
      <c r="C110" s="36"/>
      <c r="D110" s="193" t="s">
        <v>165</v>
      </c>
      <c r="E110" s="36"/>
      <c r="F110" s="194" t="s">
        <v>269</v>
      </c>
      <c r="G110" s="36"/>
      <c r="H110" s="36"/>
      <c r="I110" s="195"/>
      <c r="J110" s="36"/>
      <c r="K110" s="36"/>
      <c r="L110" s="39"/>
      <c r="M110" s="196"/>
      <c r="N110" s="197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165</v>
      </c>
      <c r="AU110" s="16" t="s">
        <v>85</v>
      </c>
    </row>
    <row r="111" spans="1:65" s="2" customFormat="1" ht="11.25">
      <c r="A111" s="34"/>
      <c r="B111" s="35"/>
      <c r="C111" s="36"/>
      <c r="D111" s="198" t="s">
        <v>167</v>
      </c>
      <c r="E111" s="36"/>
      <c r="F111" s="199" t="s">
        <v>270</v>
      </c>
      <c r="G111" s="36"/>
      <c r="H111" s="36"/>
      <c r="I111" s="195"/>
      <c r="J111" s="36"/>
      <c r="K111" s="36"/>
      <c r="L111" s="39"/>
      <c r="M111" s="196"/>
      <c r="N111" s="197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6" t="s">
        <v>167</v>
      </c>
      <c r="AU111" s="16" t="s">
        <v>85</v>
      </c>
    </row>
    <row r="112" spans="1:65" s="2" customFormat="1" ht="16.5" customHeight="1">
      <c r="A112" s="34"/>
      <c r="B112" s="35"/>
      <c r="C112" s="180" t="s">
        <v>192</v>
      </c>
      <c r="D112" s="180" t="s">
        <v>158</v>
      </c>
      <c r="E112" s="181" t="s">
        <v>272</v>
      </c>
      <c r="F112" s="182" t="s">
        <v>273</v>
      </c>
      <c r="G112" s="183" t="s">
        <v>195</v>
      </c>
      <c r="H112" s="184">
        <v>21.141999999999999</v>
      </c>
      <c r="I112" s="185"/>
      <c r="J112" s="186">
        <f>ROUND(I112*H112,2)</f>
        <v>0</v>
      </c>
      <c r="K112" s="182" t="s">
        <v>162</v>
      </c>
      <c r="L112" s="39"/>
      <c r="M112" s="187" t="s">
        <v>19</v>
      </c>
      <c r="N112" s="188" t="s">
        <v>47</v>
      </c>
      <c r="O112" s="64"/>
      <c r="P112" s="189">
        <f>O112*H112</f>
        <v>0</v>
      </c>
      <c r="Q112" s="189">
        <v>4.6000000000000001E-4</v>
      </c>
      <c r="R112" s="189">
        <f>Q112*H112</f>
        <v>9.7253200000000008E-3</v>
      </c>
      <c r="S112" s="189">
        <v>0</v>
      </c>
      <c r="T112" s="19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1" t="s">
        <v>163</v>
      </c>
      <c r="AT112" s="191" t="s">
        <v>158</v>
      </c>
      <c r="AU112" s="191" t="s">
        <v>85</v>
      </c>
      <c r="AY112" s="16" t="s">
        <v>156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6" t="s">
        <v>83</v>
      </c>
      <c r="BK112" s="192">
        <f>ROUND(I112*H112,2)</f>
        <v>0</v>
      </c>
      <c r="BL112" s="16" t="s">
        <v>163</v>
      </c>
      <c r="BM112" s="191" t="s">
        <v>1423</v>
      </c>
    </row>
    <row r="113" spans="1:65" s="2" customFormat="1" ht="11.25">
      <c r="A113" s="34"/>
      <c r="B113" s="35"/>
      <c r="C113" s="36"/>
      <c r="D113" s="193" t="s">
        <v>165</v>
      </c>
      <c r="E113" s="36"/>
      <c r="F113" s="194" t="s">
        <v>275</v>
      </c>
      <c r="G113" s="36"/>
      <c r="H113" s="36"/>
      <c r="I113" s="195"/>
      <c r="J113" s="36"/>
      <c r="K113" s="36"/>
      <c r="L113" s="39"/>
      <c r="M113" s="196"/>
      <c r="N113" s="197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165</v>
      </c>
      <c r="AU113" s="16" t="s">
        <v>85</v>
      </c>
    </row>
    <row r="114" spans="1:65" s="2" customFormat="1" ht="11.25">
      <c r="A114" s="34"/>
      <c r="B114" s="35"/>
      <c r="C114" s="36"/>
      <c r="D114" s="198" t="s">
        <v>167</v>
      </c>
      <c r="E114" s="36"/>
      <c r="F114" s="199" t="s">
        <v>276</v>
      </c>
      <c r="G114" s="36"/>
      <c r="H114" s="36"/>
      <c r="I114" s="195"/>
      <c r="J114" s="36"/>
      <c r="K114" s="36"/>
      <c r="L114" s="39"/>
      <c r="M114" s="196"/>
      <c r="N114" s="197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6" t="s">
        <v>167</v>
      </c>
      <c r="AU114" s="16" t="s">
        <v>85</v>
      </c>
    </row>
    <row r="115" spans="1:65" s="13" customFormat="1" ht="11.25">
      <c r="B115" s="200"/>
      <c r="C115" s="201"/>
      <c r="D115" s="193" t="s">
        <v>169</v>
      </c>
      <c r="E115" s="202" t="s">
        <v>19</v>
      </c>
      <c r="F115" s="203" t="s">
        <v>1419</v>
      </c>
      <c r="G115" s="201"/>
      <c r="H115" s="204">
        <v>21.141999999999999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169</v>
      </c>
      <c r="AU115" s="210" t="s">
        <v>85</v>
      </c>
      <c r="AV115" s="13" t="s">
        <v>85</v>
      </c>
      <c r="AW115" s="13" t="s">
        <v>38</v>
      </c>
      <c r="AX115" s="13" t="s">
        <v>83</v>
      </c>
      <c r="AY115" s="210" t="s">
        <v>156</v>
      </c>
    </row>
    <row r="116" spans="1:65" s="2" customFormat="1" ht="16.5" customHeight="1">
      <c r="A116" s="34"/>
      <c r="B116" s="35"/>
      <c r="C116" s="180" t="s">
        <v>200</v>
      </c>
      <c r="D116" s="180" t="s">
        <v>158</v>
      </c>
      <c r="E116" s="181" t="s">
        <v>279</v>
      </c>
      <c r="F116" s="182" t="s">
        <v>280</v>
      </c>
      <c r="G116" s="183" t="s">
        <v>195</v>
      </c>
      <c r="H116" s="184">
        <v>21.141999999999999</v>
      </c>
      <c r="I116" s="185"/>
      <c r="J116" s="186">
        <f>ROUND(I116*H116,2)</f>
        <v>0</v>
      </c>
      <c r="K116" s="182" t="s">
        <v>162</v>
      </c>
      <c r="L116" s="39"/>
      <c r="M116" s="187" t="s">
        <v>19</v>
      </c>
      <c r="N116" s="188" t="s">
        <v>47</v>
      </c>
      <c r="O116" s="64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1" t="s">
        <v>163</v>
      </c>
      <c r="AT116" s="191" t="s">
        <v>158</v>
      </c>
      <c r="AU116" s="191" t="s">
        <v>85</v>
      </c>
      <c r="AY116" s="16" t="s">
        <v>156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6" t="s">
        <v>83</v>
      </c>
      <c r="BK116" s="192">
        <f>ROUND(I116*H116,2)</f>
        <v>0</v>
      </c>
      <c r="BL116" s="16" t="s">
        <v>163</v>
      </c>
      <c r="BM116" s="191" t="s">
        <v>1424</v>
      </c>
    </row>
    <row r="117" spans="1:65" s="2" customFormat="1" ht="11.25">
      <c r="A117" s="34"/>
      <c r="B117" s="35"/>
      <c r="C117" s="36"/>
      <c r="D117" s="193" t="s">
        <v>165</v>
      </c>
      <c r="E117" s="36"/>
      <c r="F117" s="194" t="s">
        <v>282</v>
      </c>
      <c r="G117" s="36"/>
      <c r="H117" s="36"/>
      <c r="I117" s="195"/>
      <c r="J117" s="36"/>
      <c r="K117" s="36"/>
      <c r="L117" s="39"/>
      <c r="M117" s="196"/>
      <c r="N117" s="197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6" t="s">
        <v>165</v>
      </c>
      <c r="AU117" s="16" t="s">
        <v>85</v>
      </c>
    </row>
    <row r="118" spans="1:65" s="2" customFormat="1" ht="11.25">
      <c r="A118" s="34"/>
      <c r="B118" s="35"/>
      <c r="C118" s="36"/>
      <c r="D118" s="198" t="s">
        <v>167</v>
      </c>
      <c r="E118" s="36"/>
      <c r="F118" s="199" t="s">
        <v>283</v>
      </c>
      <c r="G118" s="36"/>
      <c r="H118" s="36"/>
      <c r="I118" s="195"/>
      <c r="J118" s="36"/>
      <c r="K118" s="36"/>
      <c r="L118" s="39"/>
      <c r="M118" s="196"/>
      <c r="N118" s="197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167</v>
      </c>
      <c r="AU118" s="16" t="s">
        <v>85</v>
      </c>
    </row>
    <row r="119" spans="1:65" s="2" customFormat="1" ht="21.75" customHeight="1">
      <c r="A119" s="34"/>
      <c r="B119" s="35"/>
      <c r="C119" s="180" t="s">
        <v>207</v>
      </c>
      <c r="D119" s="180" t="s">
        <v>158</v>
      </c>
      <c r="E119" s="181" t="s">
        <v>840</v>
      </c>
      <c r="F119" s="182" t="s">
        <v>841</v>
      </c>
      <c r="G119" s="183" t="s">
        <v>195</v>
      </c>
      <c r="H119" s="184">
        <v>7</v>
      </c>
      <c r="I119" s="185"/>
      <c r="J119" s="186">
        <f>ROUND(I119*H119,2)</f>
        <v>0</v>
      </c>
      <c r="K119" s="182" t="s">
        <v>162</v>
      </c>
      <c r="L119" s="39"/>
      <c r="M119" s="187" t="s">
        <v>19</v>
      </c>
      <c r="N119" s="188" t="s">
        <v>47</v>
      </c>
      <c r="O119" s="64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1" t="s">
        <v>163</v>
      </c>
      <c r="AT119" s="191" t="s">
        <v>158</v>
      </c>
      <c r="AU119" s="191" t="s">
        <v>85</v>
      </c>
      <c r="AY119" s="16" t="s">
        <v>156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6" t="s">
        <v>83</v>
      </c>
      <c r="BK119" s="192">
        <f>ROUND(I119*H119,2)</f>
        <v>0</v>
      </c>
      <c r="BL119" s="16" t="s">
        <v>163</v>
      </c>
      <c r="BM119" s="191" t="s">
        <v>1425</v>
      </c>
    </row>
    <row r="120" spans="1:65" s="2" customFormat="1" ht="19.5">
      <c r="A120" s="34"/>
      <c r="B120" s="35"/>
      <c r="C120" s="36"/>
      <c r="D120" s="193" t="s">
        <v>165</v>
      </c>
      <c r="E120" s="36"/>
      <c r="F120" s="194" t="s">
        <v>843</v>
      </c>
      <c r="G120" s="36"/>
      <c r="H120" s="36"/>
      <c r="I120" s="195"/>
      <c r="J120" s="36"/>
      <c r="K120" s="36"/>
      <c r="L120" s="39"/>
      <c r="M120" s="196"/>
      <c r="N120" s="197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6" t="s">
        <v>165</v>
      </c>
      <c r="AU120" s="16" t="s">
        <v>85</v>
      </c>
    </row>
    <row r="121" spans="1:65" s="2" customFormat="1" ht="11.25">
      <c r="A121" s="34"/>
      <c r="B121" s="35"/>
      <c r="C121" s="36"/>
      <c r="D121" s="198" t="s">
        <v>167</v>
      </c>
      <c r="E121" s="36"/>
      <c r="F121" s="199" t="s">
        <v>844</v>
      </c>
      <c r="G121" s="36"/>
      <c r="H121" s="36"/>
      <c r="I121" s="195"/>
      <c r="J121" s="36"/>
      <c r="K121" s="36"/>
      <c r="L121" s="39"/>
      <c r="M121" s="196"/>
      <c r="N121" s="197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167</v>
      </c>
      <c r="AU121" s="16" t="s">
        <v>85</v>
      </c>
    </row>
    <row r="122" spans="1:65" s="13" customFormat="1" ht="11.25">
      <c r="B122" s="200"/>
      <c r="C122" s="201"/>
      <c r="D122" s="193" t="s">
        <v>169</v>
      </c>
      <c r="E122" s="202" t="s">
        <v>19</v>
      </c>
      <c r="F122" s="203" t="s">
        <v>1426</v>
      </c>
      <c r="G122" s="201"/>
      <c r="H122" s="204">
        <v>7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169</v>
      </c>
      <c r="AU122" s="210" t="s">
        <v>85</v>
      </c>
      <c r="AV122" s="13" t="s">
        <v>85</v>
      </c>
      <c r="AW122" s="13" t="s">
        <v>38</v>
      </c>
      <c r="AX122" s="13" t="s">
        <v>83</v>
      </c>
      <c r="AY122" s="210" t="s">
        <v>156</v>
      </c>
    </row>
    <row r="123" spans="1:65" s="2" customFormat="1" ht="16.5" customHeight="1">
      <c r="A123" s="34"/>
      <c r="B123" s="35"/>
      <c r="C123" s="180" t="s">
        <v>214</v>
      </c>
      <c r="D123" s="180" t="s">
        <v>158</v>
      </c>
      <c r="E123" s="181" t="s">
        <v>846</v>
      </c>
      <c r="F123" s="182" t="s">
        <v>847</v>
      </c>
      <c r="G123" s="183" t="s">
        <v>195</v>
      </c>
      <c r="H123" s="184">
        <v>7</v>
      </c>
      <c r="I123" s="185"/>
      <c r="J123" s="186">
        <f>ROUND(I123*H123,2)</f>
        <v>0</v>
      </c>
      <c r="K123" s="182" t="s">
        <v>162</v>
      </c>
      <c r="L123" s="39"/>
      <c r="M123" s="187" t="s">
        <v>19</v>
      </c>
      <c r="N123" s="188" t="s">
        <v>47</v>
      </c>
      <c r="O123" s="64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1" t="s">
        <v>163</v>
      </c>
      <c r="AT123" s="191" t="s">
        <v>158</v>
      </c>
      <c r="AU123" s="191" t="s">
        <v>85</v>
      </c>
      <c r="AY123" s="16" t="s">
        <v>156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6" t="s">
        <v>83</v>
      </c>
      <c r="BK123" s="192">
        <f>ROUND(I123*H123,2)</f>
        <v>0</v>
      </c>
      <c r="BL123" s="16" t="s">
        <v>163</v>
      </c>
      <c r="BM123" s="191" t="s">
        <v>1427</v>
      </c>
    </row>
    <row r="124" spans="1:65" s="2" customFormat="1" ht="19.5">
      <c r="A124" s="34"/>
      <c r="B124" s="35"/>
      <c r="C124" s="36"/>
      <c r="D124" s="193" t="s">
        <v>165</v>
      </c>
      <c r="E124" s="36"/>
      <c r="F124" s="194" t="s">
        <v>849</v>
      </c>
      <c r="G124" s="36"/>
      <c r="H124" s="36"/>
      <c r="I124" s="195"/>
      <c r="J124" s="36"/>
      <c r="K124" s="36"/>
      <c r="L124" s="39"/>
      <c r="M124" s="196"/>
      <c r="N124" s="197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165</v>
      </c>
      <c r="AU124" s="16" t="s">
        <v>85</v>
      </c>
    </row>
    <row r="125" spans="1:65" s="2" customFormat="1" ht="11.25">
      <c r="A125" s="34"/>
      <c r="B125" s="35"/>
      <c r="C125" s="36"/>
      <c r="D125" s="198" t="s">
        <v>167</v>
      </c>
      <c r="E125" s="36"/>
      <c r="F125" s="199" t="s">
        <v>850</v>
      </c>
      <c r="G125" s="36"/>
      <c r="H125" s="36"/>
      <c r="I125" s="195"/>
      <c r="J125" s="36"/>
      <c r="K125" s="36"/>
      <c r="L125" s="39"/>
      <c r="M125" s="196"/>
      <c r="N125" s="197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167</v>
      </c>
      <c r="AU125" s="16" t="s">
        <v>85</v>
      </c>
    </row>
    <row r="126" spans="1:65" s="13" customFormat="1" ht="11.25">
      <c r="B126" s="200"/>
      <c r="C126" s="201"/>
      <c r="D126" s="193" t="s">
        <v>169</v>
      </c>
      <c r="E126" s="202" t="s">
        <v>19</v>
      </c>
      <c r="F126" s="203" t="s">
        <v>1426</v>
      </c>
      <c r="G126" s="201"/>
      <c r="H126" s="204">
        <v>7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169</v>
      </c>
      <c r="AU126" s="210" t="s">
        <v>85</v>
      </c>
      <c r="AV126" s="13" t="s">
        <v>85</v>
      </c>
      <c r="AW126" s="13" t="s">
        <v>38</v>
      </c>
      <c r="AX126" s="13" t="s">
        <v>83</v>
      </c>
      <c r="AY126" s="210" t="s">
        <v>156</v>
      </c>
    </row>
    <row r="127" spans="1:65" s="2" customFormat="1" ht="16.5" customHeight="1">
      <c r="A127" s="34"/>
      <c r="B127" s="35"/>
      <c r="C127" s="180" t="s">
        <v>221</v>
      </c>
      <c r="D127" s="180" t="s">
        <v>158</v>
      </c>
      <c r="E127" s="181" t="s">
        <v>298</v>
      </c>
      <c r="F127" s="182" t="s">
        <v>299</v>
      </c>
      <c r="G127" s="183" t="s">
        <v>300</v>
      </c>
      <c r="H127" s="184">
        <v>12.6</v>
      </c>
      <c r="I127" s="185"/>
      <c r="J127" s="186">
        <f>ROUND(I127*H127,2)</f>
        <v>0</v>
      </c>
      <c r="K127" s="182" t="s">
        <v>162</v>
      </c>
      <c r="L127" s="39"/>
      <c r="M127" s="187" t="s">
        <v>19</v>
      </c>
      <c r="N127" s="188" t="s">
        <v>47</v>
      </c>
      <c r="O127" s="64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1" t="s">
        <v>163</v>
      </c>
      <c r="AT127" s="191" t="s">
        <v>158</v>
      </c>
      <c r="AU127" s="191" t="s">
        <v>85</v>
      </c>
      <c r="AY127" s="16" t="s">
        <v>156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6" t="s">
        <v>83</v>
      </c>
      <c r="BK127" s="192">
        <f>ROUND(I127*H127,2)</f>
        <v>0</v>
      </c>
      <c r="BL127" s="16" t="s">
        <v>163</v>
      </c>
      <c r="BM127" s="191" t="s">
        <v>1428</v>
      </c>
    </row>
    <row r="128" spans="1:65" s="2" customFormat="1" ht="11.25">
      <c r="A128" s="34"/>
      <c r="B128" s="35"/>
      <c r="C128" s="36"/>
      <c r="D128" s="193" t="s">
        <v>165</v>
      </c>
      <c r="E128" s="36"/>
      <c r="F128" s="194" t="s">
        <v>302</v>
      </c>
      <c r="G128" s="36"/>
      <c r="H128" s="36"/>
      <c r="I128" s="195"/>
      <c r="J128" s="36"/>
      <c r="K128" s="36"/>
      <c r="L128" s="39"/>
      <c r="M128" s="196"/>
      <c r="N128" s="197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165</v>
      </c>
      <c r="AU128" s="16" t="s">
        <v>85</v>
      </c>
    </row>
    <row r="129" spans="1:65" s="2" customFormat="1" ht="11.25">
      <c r="A129" s="34"/>
      <c r="B129" s="35"/>
      <c r="C129" s="36"/>
      <c r="D129" s="198" t="s">
        <v>167</v>
      </c>
      <c r="E129" s="36"/>
      <c r="F129" s="199" t="s">
        <v>303</v>
      </c>
      <c r="G129" s="36"/>
      <c r="H129" s="36"/>
      <c r="I129" s="195"/>
      <c r="J129" s="36"/>
      <c r="K129" s="36"/>
      <c r="L129" s="39"/>
      <c r="M129" s="196"/>
      <c r="N129" s="197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167</v>
      </c>
      <c r="AU129" s="16" t="s">
        <v>85</v>
      </c>
    </row>
    <row r="130" spans="1:65" s="13" customFormat="1" ht="11.25">
      <c r="B130" s="200"/>
      <c r="C130" s="201"/>
      <c r="D130" s="193" t="s">
        <v>169</v>
      </c>
      <c r="E130" s="202" t="s">
        <v>19</v>
      </c>
      <c r="F130" s="203" t="s">
        <v>1429</v>
      </c>
      <c r="G130" s="201"/>
      <c r="H130" s="204">
        <v>12.6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169</v>
      </c>
      <c r="AU130" s="210" t="s">
        <v>85</v>
      </c>
      <c r="AV130" s="13" t="s">
        <v>85</v>
      </c>
      <c r="AW130" s="13" t="s">
        <v>38</v>
      </c>
      <c r="AX130" s="13" t="s">
        <v>83</v>
      </c>
      <c r="AY130" s="210" t="s">
        <v>156</v>
      </c>
    </row>
    <row r="131" spans="1:65" s="2" customFormat="1" ht="16.5" customHeight="1">
      <c r="A131" s="34"/>
      <c r="B131" s="35"/>
      <c r="C131" s="180" t="s">
        <v>229</v>
      </c>
      <c r="D131" s="180" t="s">
        <v>158</v>
      </c>
      <c r="E131" s="181" t="s">
        <v>305</v>
      </c>
      <c r="F131" s="182" t="s">
        <v>306</v>
      </c>
      <c r="G131" s="183" t="s">
        <v>195</v>
      </c>
      <c r="H131" s="184">
        <v>7</v>
      </c>
      <c r="I131" s="185"/>
      <c r="J131" s="186">
        <f>ROUND(I131*H131,2)</f>
        <v>0</v>
      </c>
      <c r="K131" s="182" t="s">
        <v>162</v>
      </c>
      <c r="L131" s="39"/>
      <c r="M131" s="187" t="s">
        <v>19</v>
      </c>
      <c r="N131" s="188" t="s">
        <v>47</v>
      </c>
      <c r="O131" s="64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1" t="s">
        <v>163</v>
      </c>
      <c r="AT131" s="191" t="s">
        <v>158</v>
      </c>
      <c r="AU131" s="191" t="s">
        <v>85</v>
      </c>
      <c r="AY131" s="16" t="s">
        <v>156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6" t="s">
        <v>83</v>
      </c>
      <c r="BK131" s="192">
        <f>ROUND(I131*H131,2)</f>
        <v>0</v>
      </c>
      <c r="BL131" s="16" t="s">
        <v>163</v>
      </c>
      <c r="BM131" s="191" t="s">
        <v>1430</v>
      </c>
    </row>
    <row r="132" spans="1:65" s="2" customFormat="1" ht="11.25">
      <c r="A132" s="34"/>
      <c r="B132" s="35"/>
      <c r="C132" s="36"/>
      <c r="D132" s="193" t="s">
        <v>165</v>
      </c>
      <c r="E132" s="36"/>
      <c r="F132" s="194" t="s">
        <v>308</v>
      </c>
      <c r="G132" s="36"/>
      <c r="H132" s="36"/>
      <c r="I132" s="195"/>
      <c r="J132" s="36"/>
      <c r="K132" s="36"/>
      <c r="L132" s="39"/>
      <c r="M132" s="196"/>
      <c r="N132" s="197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165</v>
      </c>
      <c r="AU132" s="16" t="s">
        <v>85</v>
      </c>
    </row>
    <row r="133" spans="1:65" s="2" customFormat="1" ht="11.25">
      <c r="A133" s="34"/>
      <c r="B133" s="35"/>
      <c r="C133" s="36"/>
      <c r="D133" s="198" t="s">
        <v>167</v>
      </c>
      <c r="E133" s="36"/>
      <c r="F133" s="199" t="s">
        <v>309</v>
      </c>
      <c r="G133" s="36"/>
      <c r="H133" s="36"/>
      <c r="I133" s="195"/>
      <c r="J133" s="36"/>
      <c r="K133" s="36"/>
      <c r="L133" s="39"/>
      <c r="M133" s="196"/>
      <c r="N133" s="197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6" t="s">
        <v>167</v>
      </c>
      <c r="AU133" s="16" t="s">
        <v>85</v>
      </c>
    </row>
    <row r="134" spans="1:65" s="13" customFormat="1" ht="11.25">
      <c r="B134" s="200"/>
      <c r="C134" s="201"/>
      <c r="D134" s="193" t="s">
        <v>169</v>
      </c>
      <c r="E134" s="202" t="s">
        <v>19</v>
      </c>
      <c r="F134" s="203" t="s">
        <v>1431</v>
      </c>
      <c r="G134" s="201"/>
      <c r="H134" s="204">
        <v>7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169</v>
      </c>
      <c r="AU134" s="210" t="s">
        <v>85</v>
      </c>
      <c r="AV134" s="13" t="s">
        <v>85</v>
      </c>
      <c r="AW134" s="13" t="s">
        <v>38</v>
      </c>
      <c r="AX134" s="13" t="s">
        <v>83</v>
      </c>
      <c r="AY134" s="210" t="s">
        <v>156</v>
      </c>
    </row>
    <row r="135" spans="1:65" s="2" customFormat="1" ht="16.5" customHeight="1">
      <c r="A135" s="34"/>
      <c r="B135" s="35"/>
      <c r="C135" s="180" t="s">
        <v>237</v>
      </c>
      <c r="D135" s="180" t="s">
        <v>158</v>
      </c>
      <c r="E135" s="181" t="s">
        <v>312</v>
      </c>
      <c r="F135" s="182" t="s">
        <v>313</v>
      </c>
      <c r="G135" s="183" t="s">
        <v>195</v>
      </c>
      <c r="H135" s="184">
        <v>14.736000000000001</v>
      </c>
      <c r="I135" s="185"/>
      <c r="J135" s="186">
        <f>ROUND(I135*H135,2)</f>
        <v>0</v>
      </c>
      <c r="K135" s="182" t="s">
        <v>162</v>
      </c>
      <c r="L135" s="39"/>
      <c r="M135" s="187" t="s">
        <v>19</v>
      </c>
      <c r="N135" s="188" t="s">
        <v>47</v>
      </c>
      <c r="O135" s="64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1" t="s">
        <v>163</v>
      </c>
      <c r="AT135" s="191" t="s">
        <v>158</v>
      </c>
      <c r="AU135" s="191" t="s">
        <v>85</v>
      </c>
      <c r="AY135" s="16" t="s">
        <v>156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6" t="s">
        <v>83</v>
      </c>
      <c r="BK135" s="192">
        <f>ROUND(I135*H135,2)</f>
        <v>0</v>
      </c>
      <c r="BL135" s="16" t="s">
        <v>163</v>
      </c>
      <c r="BM135" s="191" t="s">
        <v>1432</v>
      </c>
    </row>
    <row r="136" spans="1:65" s="2" customFormat="1" ht="19.5">
      <c r="A136" s="34"/>
      <c r="B136" s="35"/>
      <c r="C136" s="36"/>
      <c r="D136" s="193" t="s">
        <v>165</v>
      </c>
      <c r="E136" s="36"/>
      <c r="F136" s="194" t="s">
        <v>315</v>
      </c>
      <c r="G136" s="36"/>
      <c r="H136" s="36"/>
      <c r="I136" s="195"/>
      <c r="J136" s="36"/>
      <c r="K136" s="36"/>
      <c r="L136" s="39"/>
      <c r="M136" s="196"/>
      <c r="N136" s="197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165</v>
      </c>
      <c r="AU136" s="16" t="s">
        <v>85</v>
      </c>
    </row>
    <row r="137" spans="1:65" s="2" customFormat="1" ht="11.25">
      <c r="A137" s="34"/>
      <c r="B137" s="35"/>
      <c r="C137" s="36"/>
      <c r="D137" s="198" t="s">
        <v>167</v>
      </c>
      <c r="E137" s="36"/>
      <c r="F137" s="199" t="s">
        <v>316</v>
      </c>
      <c r="G137" s="36"/>
      <c r="H137" s="36"/>
      <c r="I137" s="195"/>
      <c r="J137" s="36"/>
      <c r="K137" s="36"/>
      <c r="L137" s="39"/>
      <c r="M137" s="196"/>
      <c r="N137" s="197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6" t="s">
        <v>167</v>
      </c>
      <c r="AU137" s="16" t="s">
        <v>85</v>
      </c>
    </row>
    <row r="138" spans="1:65" s="13" customFormat="1" ht="11.25">
      <c r="B138" s="200"/>
      <c r="C138" s="201"/>
      <c r="D138" s="193" t="s">
        <v>169</v>
      </c>
      <c r="E138" s="202" t="s">
        <v>19</v>
      </c>
      <c r="F138" s="203" t="s">
        <v>1433</v>
      </c>
      <c r="G138" s="201"/>
      <c r="H138" s="204">
        <v>0.434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169</v>
      </c>
      <c r="AU138" s="210" t="s">
        <v>85</v>
      </c>
      <c r="AV138" s="13" t="s">
        <v>85</v>
      </c>
      <c r="AW138" s="13" t="s">
        <v>38</v>
      </c>
      <c r="AX138" s="13" t="s">
        <v>76</v>
      </c>
      <c r="AY138" s="210" t="s">
        <v>156</v>
      </c>
    </row>
    <row r="139" spans="1:65" s="13" customFormat="1" ht="11.25">
      <c r="B139" s="200"/>
      <c r="C139" s="201"/>
      <c r="D139" s="193" t="s">
        <v>169</v>
      </c>
      <c r="E139" s="202" t="s">
        <v>19</v>
      </c>
      <c r="F139" s="203" t="s">
        <v>1434</v>
      </c>
      <c r="G139" s="201"/>
      <c r="H139" s="204">
        <v>14.302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169</v>
      </c>
      <c r="AU139" s="210" t="s">
        <v>85</v>
      </c>
      <c r="AV139" s="13" t="s">
        <v>85</v>
      </c>
      <c r="AW139" s="13" t="s">
        <v>38</v>
      </c>
      <c r="AX139" s="13" t="s">
        <v>76</v>
      </c>
      <c r="AY139" s="210" t="s">
        <v>156</v>
      </c>
    </row>
    <row r="140" spans="1:65" s="12" customFormat="1" ht="22.9" customHeight="1">
      <c r="B140" s="164"/>
      <c r="C140" s="165"/>
      <c r="D140" s="166" t="s">
        <v>75</v>
      </c>
      <c r="E140" s="178" t="s">
        <v>85</v>
      </c>
      <c r="F140" s="178" t="s">
        <v>380</v>
      </c>
      <c r="G140" s="165"/>
      <c r="H140" s="165"/>
      <c r="I140" s="168"/>
      <c r="J140" s="179">
        <f>BK140</f>
        <v>0</v>
      </c>
      <c r="K140" s="165"/>
      <c r="L140" s="170"/>
      <c r="M140" s="171"/>
      <c r="N140" s="172"/>
      <c r="O140" s="172"/>
      <c r="P140" s="173">
        <f>SUM(P141:P159)</f>
        <v>0</v>
      </c>
      <c r="Q140" s="172"/>
      <c r="R140" s="173">
        <f>SUM(R141:R159)</f>
        <v>0.19860620000000001</v>
      </c>
      <c r="S140" s="172"/>
      <c r="T140" s="174">
        <f>SUM(T141:T159)</f>
        <v>0</v>
      </c>
      <c r="AR140" s="175" t="s">
        <v>83</v>
      </c>
      <c r="AT140" s="176" t="s">
        <v>75</v>
      </c>
      <c r="AU140" s="176" t="s">
        <v>83</v>
      </c>
      <c r="AY140" s="175" t="s">
        <v>156</v>
      </c>
      <c r="BK140" s="177">
        <f>SUM(BK141:BK159)</f>
        <v>0</v>
      </c>
    </row>
    <row r="141" spans="1:65" s="2" customFormat="1" ht="16.5" customHeight="1">
      <c r="A141" s="34"/>
      <c r="B141" s="35"/>
      <c r="C141" s="180" t="s">
        <v>245</v>
      </c>
      <c r="D141" s="180" t="s">
        <v>158</v>
      </c>
      <c r="E141" s="181" t="s">
        <v>870</v>
      </c>
      <c r="F141" s="182" t="s">
        <v>871</v>
      </c>
      <c r="G141" s="183" t="s">
        <v>180</v>
      </c>
      <c r="H141" s="184">
        <v>0.3</v>
      </c>
      <c r="I141" s="185"/>
      <c r="J141" s="186">
        <f>ROUND(I141*H141,2)</f>
        <v>0</v>
      </c>
      <c r="K141" s="182" t="s">
        <v>162</v>
      </c>
      <c r="L141" s="39"/>
      <c r="M141" s="187" t="s">
        <v>19</v>
      </c>
      <c r="N141" s="188" t="s">
        <v>47</v>
      </c>
      <c r="O141" s="64"/>
      <c r="P141" s="189">
        <f>O141*H141</f>
        <v>0</v>
      </c>
      <c r="Q141" s="189">
        <v>3.2000000000000003E-4</v>
      </c>
      <c r="R141" s="189">
        <f>Q141*H141</f>
        <v>9.6000000000000002E-5</v>
      </c>
      <c r="S141" s="189">
        <v>0</v>
      </c>
      <c r="T141" s="19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1" t="s">
        <v>163</v>
      </c>
      <c r="AT141" s="191" t="s">
        <v>158</v>
      </c>
      <c r="AU141" s="191" t="s">
        <v>85</v>
      </c>
      <c r="AY141" s="16" t="s">
        <v>156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6" t="s">
        <v>83</v>
      </c>
      <c r="BK141" s="192">
        <f>ROUND(I141*H141,2)</f>
        <v>0</v>
      </c>
      <c r="BL141" s="16" t="s">
        <v>163</v>
      </c>
      <c r="BM141" s="191" t="s">
        <v>1435</v>
      </c>
    </row>
    <row r="142" spans="1:65" s="2" customFormat="1" ht="11.25">
      <c r="A142" s="34"/>
      <c r="B142" s="35"/>
      <c r="C142" s="36"/>
      <c r="D142" s="193" t="s">
        <v>165</v>
      </c>
      <c r="E142" s="36"/>
      <c r="F142" s="194" t="s">
        <v>873</v>
      </c>
      <c r="G142" s="36"/>
      <c r="H142" s="36"/>
      <c r="I142" s="195"/>
      <c r="J142" s="36"/>
      <c r="K142" s="36"/>
      <c r="L142" s="39"/>
      <c r="M142" s="196"/>
      <c r="N142" s="197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165</v>
      </c>
      <c r="AU142" s="16" t="s">
        <v>85</v>
      </c>
    </row>
    <row r="143" spans="1:65" s="2" customFormat="1" ht="11.25">
      <c r="A143" s="34"/>
      <c r="B143" s="35"/>
      <c r="C143" s="36"/>
      <c r="D143" s="198" t="s">
        <v>167</v>
      </c>
      <c r="E143" s="36"/>
      <c r="F143" s="199" t="s">
        <v>874</v>
      </c>
      <c r="G143" s="36"/>
      <c r="H143" s="36"/>
      <c r="I143" s="195"/>
      <c r="J143" s="36"/>
      <c r="K143" s="36"/>
      <c r="L143" s="39"/>
      <c r="M143" s="196"/>
      <c r="N143" s="197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167</v>
      </c>
      <c r="AU143" s="16" t="s">
        <v>85</v>
      </c>
    </row>
    <row r="144" spans="1:65" s="13" customFormat="1" ht="11.25">
      <c r="B144" s="200"/>
      <c r="C144" s="201"/>
      <c r="D144" s="193" t="s">
        <v>169</v>
      </c>
      <c r="E144" s="202" t="s">
        <v>19</v>
      </c>
      <c r="F144" s="203" t="s">
        <v>1436</v>
      </c>
      <c r="G144" s="201"/>
      <c r="H144" s="204">
        <v>0.3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169</v>
      </c>
      <c r="AU144" s="210" t="s">
        <v>85</v>
      </c>
      <c r="AV144" s="13" t="s">
        <v>85</v>
      </c>
      <c r="AW144" s="13" t="s">
        <v>38</v>
      </c>
      <c r="AX144" s="13" t="s">
        <v>83</v>
      </c>
      <c r="AY144" s="210" t="s">
        <v>156</v>
      </c>
    </row>
    <row r="145" spans="1:65" s="2" customFormat="1" ht="21.75" customHeight="1">
      <c r="A145" s="34"/>
      <c r="B145" s="35"/>
      <c r="C145" s="180" t="s">
        <v>253</v>
      </c>
      <c r="D145" s="180" t="s">
        <v>158</v>
      </c>
      <c r="E145" s="181" t="s">
        <v>1437</v>
      </c>
      <c r="F145" s="182" t="s">
        <v>1438</v>
      </c>
      <c r="G145" s="183" t="s">
        <v>180</v>
      </c>
      <c r="H145" s="184">
        <v>0.15</v>
      </c>
      <c r="I145" s="185"/>
      <c r="J145" s="186">
        <f>ROUND(I145*H145,2)</f>
        <v>0</v>
      </c>
      <c r="K145" s="182" t="s">
        <v>162</v>
      </c>
      <c r="L145" s="39"/>
      <c r="M145" s="187" t="s">
        <v>19</v>
      </c>
      <c r="N145" s="188" t="s">
        <v>47</v>
      </c>
      <c r="O145" s="64"/>
      <c r="P145" s="189">
        <f>O145*H145</f>
        <v>0</v>
      </c>
      <c r="Q145" s="189">
        <v>8.9999999999999998E-4</v>
      </c>
      <c r="R145" s="189">
        <f>Q145*H145</f>
        <v>1.35E-4</v>
      </c>
      <c r="S145" s="189">
        <v>0</v>
      </c>
      <c r="T145" s="19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1" t="s">
        <v>163</v>
      </c>
      <c r="AT145" s="191" t="s">
        <v>158</v>
      </c>
      <c r="AU145" s="191" t="s">
        <v>85</v>
      </c>
      <c r="AY145" s="16" t="s">
        <v>156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6" t="s">
        <v>83</v>
      </c>
      <c r="BK145" s="192">
        <f>ROUND(I145*H145,2)</f>
        <v>0</v>
      </c>
      <c r="BL145" s="16" t="s">
        <v>163</v>
      </c>
      <c r="BM145" s="191" t="s">
        <v>1439</v>
      </c>
    </row>
    <row r="146" spans="1:65" s="2" customFormat="1" ht="11.25">
      <c r="A146" s="34"/>
      <c r="B146" s="35"/>
      <c r="C146" s="36"/>
      <c r="D146" s="193" t="s">
        <v>165</v>
      </c>
      <c r="E146" s="36"/>
      <c r="F146" s="194" t="s">
        <v>1440</v>
      </c>
      <c r="G146" s="36"/>
      <c r="H146" s="36"/>
      <c r="I146" s="195"/>
      <c r="J146" s="36"/>
      <c r="K146" s="36"/>
      <c r="L146" s="39"/>
      <c r="M146" s="196"/>
      <c r="N146" s="197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165</v>
      </c>
      <c r="AU146" s="16" t="s">
        <v>85</v>
      </c>
    </row>
    <row r="147" spans="1:65" s="2" customFormat="1" ht="11.25">
      <c r="A147" s="34"/>
      <c r="B147" s="35"/>
      <c r="C147" s="36"/>
      <c r="D147" s="198" t="s">
        <v>167</v>
      </c>
      <c r="E147" s="36"/>
      <c r="F147" s="199" t="s">
        <v>1441</v>
      </c>
      <c r="G147" s="36"/>
      <c r="H147" s="36"/>
      <c r="I147" s="195"/>
      <c r="J147" s="36"/>
      <c r="K147" s="36"/>
      <c r="L147" s="39"/>
      <c r="M147" s="196"/>
      <c r="N147" s="197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167</v>
      </c>
      <c r="AU147" s="16" t="s">
        <v>85</v>
      </c>
    </row>
    <row r="148" spans="1:65" s="13" customFormat="1" ht="11.25">
      <c r="B148" s="200"/>
      <c r="C148" s="201"/>
      <c r="D148" s="193" t="s">
        <v>169</v>
      </c>
      <c r="E148" s="202" t="s">
        <v>19</v>
      </c>
      <c r="F148" s="203" t="s">
        <v>1442</v>
      </c>
      <c r="G148" s="201"/>
      <c r="H148" s="204">
        <v>0.15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169</v>
      </c>
      <c r="AU148" s="210" t="s">
        <v>85</v>
      </c>
      <c r="AV148" s="13" t="s">
        <v>85</v>
      </c>
      <c r="AW148" s="13" t="s">
        <v>38</v>
      </c>
      <c r="AX148" s="13" t="s">
        <v>83</v>
      </c>
      <c r="AY148" s="210" t="s">
        <v>156</v>
      </c>
    </row>
    <row r="149" spans="1:65" s="2" customFormat="1" ht="16.5" customHeight="1">
      <c r="A149" s="34"/>
      <c r="B149" s="35"/>
      <c r="C149" s="180" t="s">
        <v>259</v>
      </c>
      <c r="D149" s="180" t="s">
        <v>158</v>
      </c>
      <c r="E149" s="181" t="s">
        <v>876</v>
      </c>
      <c r="F149" s="182" t="s">
        <v>877</v>
      </c>
      <c r="G149" s="183" t="s">
        <v>195</v>
      </c>
      <c r="H149" s="184">
        <v>0.08</v>
      </c>
      <c r="I149" s="185"/>
      <c r="J149" s="186">
        <f>ROUND(I149*H149,2)</f>
        <v>0</v>
      </c>
      <c r="K149" s="182" t="s">
        <v>162</v>
      </c>
      <c r="L149" s="39"/>
      <c r="M149" s="187" t="s">
        <v>19</v>
      </c>
      <c r="N149" s="188" t="s">
        <v>47</v>
      </c>
      <c r="O149" s="64"/>
      <c r="P149" s="189">
        <f>O149*H149</f>
        <v>0</v>
      </c>
      <c r="Q149" s="189">
        <v>2.45329</v>
      </c>
      <c r="R149" s="189">
        <f>Q149*H149</f>
        <v>0.1962632</v>
      </c>
      <c r="S149" s="189">
        <v>0</v>
      </c>
      <c r="T149" s="19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1" t="s">
        <v>163</v>
      </c>
      <c r="AT149" s="191" t="s">
        <v>158</v>
      </c>
      <c r="AU149" s="191" t="s">
        <v>85</v>
      </c>
      <c r="AY149" s="16" t="s">
        <v>156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6" t="s">
        <v>83</v>
      </c>
      <c r="BK149" s="192">
        <f>ROUND(I149*H149,2)</f>
        <v>0</v>
      </c>
      <c r="BL149" s="16" t="s">
        <v>163</v>
      </c>
      <c r="BM149" s="191" t="s">
        <v>1443</v>
      </c>
    </row>
    <row r="150" spans="1:65" s="2" customFormat="1" ht="11.25">
      <c r="A150" s="34"/>
      <c r="B150" s="35"/>
      <c r="C150" s="36"/>
      <c r="D150" s="193" t="s">
        <v>165</v>
      </c>
      <c r="E150" s="36"/>
      <c r="F150" s="194" t="s">
        <v>879</v>
      </c>
      <c r="G150" s="36"/>
      <c r="H150" s="36"/>
      <c r="I150" s="195"/>
      <c r="J150" s="36"/>
      <c r="K150" s="36"/>
      <c r="L150" s="39"/>
      <c r="M150" s="196"/>
      <c r="N150" s="197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6" t="s">
        <v>165</v>
      </c>
      <c r="AU150" s="16" t="s">
        <v>85</v>
      </c>
    </row>
    <row r="151" spans="1:65" s="2" customFormat="1" ht="11.25">
      <c r="A151" s="34"/>
      <c r="B151" s="35"/>
      <c r="C151" s="36"/>
      <c r="D151" s="198" t="s">
        <v>167</v>
      </c>
      <c r="E151" s="36"/>
      <c r="F151" s="199" t="s">
        <v>880</v>
      </c>
      <c r="G151" s="36"/>
      <c r="H151" s="36"/>
      <c r="I151" s="195"/>
      <c r="J151" s="36"/>
      <c r="K151" s="36"/>
      <c r="L151" s="39"/>
      <c r="M151" s="196"/>
      <c r="N151" s="197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6" t="s">
        <v>167</v>
      </c>
      <c r="AU151" s="16" t="s">
        <v>85</v>
      </c>
    </row>
    <row r="152" spans="1:65" s="13" customFormat="1" ht="11.25">
      <c r="B152" s="200"/>
      <c r="C152" s="201"/>
      <c r="D152" s="193" t="s">
        <v>169</v>
      </c>
      <c r="E152" s="202" t="s">
        <v>19</v>
      </c>
      <c r="F152" s="203" t="s">
        <v>1444</v>
      </c>
      <c r="G152" s="201"/>
      <c r="H152" s="204">
        <v>0.08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169</v>
      </c>
      <c r="AU152" s="210" t="s">
        <v>85</v>
      </c>
      <c r="AV152" s="13" t="s">
        <v>85</v>
      </c>
      <c r="AW152" s="13" t="s">
        <v>38</v>
      </c>
      <c r="AX152" s="13" t="s">
        <v>83</v>
      </c>
      <c r="AY152" s="210" t="s">
        <v>156</v>
      </c>
    </row>
    <row r="153" spans="1:65" s="2" customFormat="1" ht="16.5" customHeight="1">
      <c r="A153" s="34"/>
      <c r="B153" s="35"/>
      <c r="C153" s="180" t="s">
        <v>8</v>
      </c>
      <c r="D153" s="180" t="s">
        <v>158</v>
      </c>
      <c r="E153" s="181" t="s">
        <v>882</v>
      </c>
      <c r="F153" s="182" t="s">
        <v>883</v>
      </c>
      <c r="G153" s="183" t="s">
        <v>161</v>
      </c>
      <c r="H153" s="184">
        <v>0.8</v>
      </c>
      <c r="I153" s="185"/>
      <c r="J153" s="186">
        <f>ROUND(I153*H153,2)</f>
        <v>0</v>
      </c>
      <c r="K153" s="182" t="s">
        <v>162</v>
      </c>
      <c r="L153" s="39"/>
      <c r="M153" s="187" t="s">
        <v>19</v>
      </c>
      <c r="N153" s="188" t="s">
        <v>47</v>
      </c>
      <c r="O153" s="64"/>
      <c r="P153" s="189">
        <f>O153*H153</f>
        <v>0</v>
      </c>
      <c r="Q153" s="189">
        <v>2.64E-3</v>
      </c>
      <c r="R153" s="189">
        <f>Q153*H153</f>
        <v>2.1120000000000002E-3</v>
      </c>
      <c r="S153" s="189">
        <v>0</v>
      </c>
      <c r="T153" s="19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1" t="s">
        <v>163</v>
      </c>
      <c r="AT153" s="191" t="s">
        <v>158</v>
      </c>
      <c r="AU153" s="191" t="s">
        <v>85</v>
      </c>
      <c r="AY153" s="16" t="s">
        <v>156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6" t="s">
        <v>83</v>
      </c>
      <c r="BK153" s="192">
        <f>ROUND(I153*H153,2)</f>
        <v>0</v>
      </c>
      <c r="BL153" s="16" t="s">
        <v>163</v>
      </c>
      <c r="BM153" s="191" t="s">
        <v>1445</v>
      </c>
    </row>
    <row r="154" spans="1:65" s="2" customFormat="1" ht="11.25">
      <c r="A154" s="34"/>
      <c r="B154" s="35"/>
      <c r="C154" s="36"/>
      <c r="D154" s="193" t="s">
        <v>165</v>
      </c>
      <c r="E154" s="36"/>
      <c r="F154" s="194" t="s">
        <v>885</v>
      </c>
      <c r="G154" s="36"/>
      <c r="H154" s="36"/>
      <c r="I154" s="195"/>
      <c r="J154" s="36"/>
      <c r="K154" s="36"/>
      <c r="L154" s="39"/>
      <c r="M154" s="196"/>
      <c r="N154" s="197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6" t="s">
        <v>165</v>
      </c>
      <c r="AU154" s="16" t="s">
        <v>85</v>
      </c>
    </row>
    <row r="155" spans="1:65" s="2" customFormat="1" ht="11.25">
      <c r="A155" s="34"/>
      <c r="B155" s="35"/>
      <c r="C155" s="36"/>
      <c r="D155" s="198" t="s">
        <v>167</v>
      </c>
      <c r="E155" s="36"/>
      <c r="F155" s="199" t="s">
        <v>886</v>
      </c>
      <c r="G155" s="36"/>
      <c r="H155" s="36"/>
      <c r="I155" s="195"/>
      <c r="J155" s="36"/>
      <c r="K155" s="36"/>
      <c r="L155" s="39"/>
      <c r="M155" s="196"/>
      <c r="N155" s="197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167</v>
      </c>
      <c r="AU155" s="16" t="s">
        <v>85</v>
      </c>
    </row>
    <row r="156" spans="1:65" s="13" customFormat="1" ht="11.25">
      <c r="B156" s="200"/>
      <c r="C156" s="201"/>
      <c r="D156" s="193" t="s">
        <v>169</v>
      </c>
      <c r="E156" s="202" t="s">
        <v>19</v>
      </c>
      <c r="F156" s="203" t="s">
        <v>1446</v>
      </c>
      <c r="G156" s="201"/>
      <c r="H156" s="204">
        <v>0.8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169</v>
      </c>
      <c r="AU156" s="210" t="s">
        <v>85</v>
      </c>
      <c r="AV156" s="13" t="s">
        <v>85</v>
      </c>
      <c r="AW156" s="13" t="s">
        <v>38</v>
      </c>
      <c r="AX156" s="13" t="s">
        <v>83</v>
      </c>
      <c r="AY156" s="210" t="s">
        <v>156</v>
      </c>
    </row>
    <row r="157" spans="1:65" s="2" customFormat="1" ht="16.5" customHeight="1">
      <c r="A157" s="34"/>
      <c r="B157" s="35"/>
      <c r="C157" s="180" t="s">
        <v>271</v>
      </c>
      <c r="D157" s="180" t="s">
        <v>158</v>
      </c>
      <c r="E157" s="181" t="s">
        <v>888</v>
      </c>
      <c r="F157" s="182" t="s">
        <v>889</v>
      </c>
      <c r="G157" s="183" t="s">
        <v>161</v>
      </c>
      <c r="H157" s="184">
        <v>0.8</v>
      </c>
      <c r="I157" s="185"/>
      <c r="J157" s="186">
        <f>ROUND(I157*H157,2)</f>
        <v>0</v>
      </c>
      <c r="K157" s="182" t="s">
        <v>162</v>
      </c>
      <c r="L157" s="39"/>
      <c r="M157" s="187" t="s">
        <v>19</v>
      </c>
      <c r="N157" s="188" t="s">
        <v>47</v>
      </c>
      <c r="O157" s="64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1" t="s">
        <v>163</v>
      </c>
      <c r="AT157" s="191" t="s">
        <v>158</v>
      </c>
      <c r="AU157" s="191" t="s">
        <v>85</v>
      </c>
      <c r="AY157" s="16" t="s">
        <v>156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6" t="s">
        <v>83</v>
      </c>
      <c r="BK157" s="192">
        <f>ROUND(I157*H157,2)</f>
        <v>0</v>
      </c>
      <c r="BL157" s="16" t="s">
        <v>163</v>
      </c>
      <c r="BM157" s="191" t="s">
        <v>1447</v>
      </c>
    </row>
    <row r="158" spans="1:65" s="2" customFormat="1" ht="11.25">
      <c r="A158" s="34"/>
      <c r="B158" s="35"/>
      <c r="C158" s="36"/>
      <c r="D158" s="193" t="s">
        <v>165</v>
      </c>
      <c r="E158" s="36"/>
      <c r="F158" s="194" t="s">
        <v>891</v>
      </c>
      <c r="G158" s="36"/>
      <c r="H158" s="36"/>
      <c r="I158" s="195"/>
      <c r="J158" s="36"/>
      <c r="K158" s="36"/>
      <c r="L158" s="39"/>
      <c r="M158" s="196"/>
      <c r="N158" s="197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6" t="s">
        <v>165</v>
      </c>
      <c r="AU158" s="16" t="s">
        <v>85</v>
      </c>
    </row>
    <row r="159" spans="1:65" s="2" customFormat="1" ht="11.25">
      <c r="A159" s="34"/>
      <c r="B159" s="35"/>
      <c r="C159" s="36"/>
      <c r="D159" s="198" t="s">
        <v>167</v>
      </c>
      <c r="E159" s="36"/>
      <c r="F159" s="199" t="s">
        <v>892</v>
      </c>
      <c r="G159" s="36"/>
      <c r="H159" s="36"/>
      <c r="I159" s="195"/>
      <c r="J159" s="36"/>
      <c r="K159" s="36"/>
      <c r="L159" s="39"/>
      <c r="M159" s="196"/>
      <c r="N159" s="197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6" t="s">
        <v>167</v>
      </c>
      <c r="AU159" s="16" t="s">
        <v>85</v>
      </c>
    </row>
    <row r="160" spans="1:65" s="12" customFormat="1" ht="22.9" customHeight="1">
      <c r="B160" s="164"/>
      <c r="C160" s="165"/>
      <c r="D160" s="166" t="s">
        <v>75</v>
      </c>
      <c r="E160" s="178" t="s">
        <v>177</v>
      </c>
      <c r="F160" s="178" t="s">
        <v>402</v>
      </c>
      <c r="G160" s="165"/>
      <c r="H160" s="165"/>
      <c r="I160" s="168"/>
      <c r="J160" s="179">
        <f>BK160</f>
        <v>0</v>
      </c>
      <c r="K160" s="165"/>
      <c r="L160" s="170"/>
      <c r="M160" s="171"/>
      <c r="N160" s="172"/>
      <c r="O160" s="172"/>
      <c r="P160" s="173">
        <f>SUM(P161:P170)</f>
        <v>0</v>
      </c>
      <c r="Q160" s="172"/>
      <c r="R160" s="173">
        <f>SUM(R161:R170)</f>
        <v>3.4829999999999996E-3</v>
      </c>
      <c r="S160" s="172"/>
      <c r="T160" s="174">
        <f>SUM(T161:T170)</f>
        <v>0</v>
      </c>
      <c r="AR160" s="175" t="s">
        <v>83</v>
      </c>
      <c r="AT160" s="176" t="s">
        <v>75</v>
      </c>
      <c r="AU160" s="176" t="s">
        <v>83</v>
      </c>
      <c r="AY160" s="175" t="s">
        <v>156</v>
      </c>
      <c r="BK160" s="177">
        <f>SUM(BK161:BK170)</f>
        <v>0</v>
      </c>
    </row>
    <row r="161" spans="1:65" s="2" customFormat="1" ht="16.5" customHeight="1">
      <c r="A161" s="34"/>
      <c r="B161" s="35"/>
      <c r="C161" s="180" t="s">
        <v>278</v>
      </c>
      <c r="D161" s="180" t="s">
        <v>158</v>
      </c>
      <c r="E161" s="181" t="s">
        <v>893</v>
      </c>
      <c r="F161" s="182" t="s">
        <v>894</v>
      </c>
      <c r="G161" s="183" t="s">
        <v>180</v>
      </c>
      <c r="H161" s="184">
        <v>0.3</v>
      </c>
      <c r="I161" s="185"/>
      <c r="J161" s="186">
        <f>ROUND(I161*H161,2)</f>
        <v>0</v>
      </c>
      <c r="K161" s="182" t="s">
        <v>162</v>
      </c>
      <c r="L161" s="39"/>
      <c r="M161" s="187" t="s">
        <v>19</v>
      </c>
      <c r="N161" s="188" t="s">
        <v>47</v>
      </c>
      <c r="O161" s="64"/>
      <c r="P161" s="189">
        <f>O161*H161</f>
        <v>0</v>
      </c>
      <c r="Q161" s="189">
        <v>1.5100000000000001E-3</v>
      </c>
      <c r="R161" s="189">
        <f>Q161*H161</f>
        <v>4.5300000000000001E-4</v>
      </c>
      <c r="S161" s="189">
        <v>0</v>
      </c>
      <c r="T161" s="19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1" t="s">
        <v>163</v>
      </c>
      <c r="AT161" s="191" t="s">
        <v>158</v>
      </c>
      <c r="AU161" s="191" t="s">
        <v>85</v>
      </c>
      <c r="AY161" s="16" t="s">
        <v>156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6" t="s">
        <v>83</v>
      </c>
      <c r="BK161" s="192">
        <f>ROUND(I161*H161,2)</f>
        <v>0</v>
      </c>
      <c r="BL161" s="16" t="s">
        <v>163</v>
      </c>
      <c r="BM161" s="191" t="s">
        <v>1448</v>
      </c>
    </row>
    <row r="162" spans="1:65" s="2" customFormat="1" ht="11.25">
      <c r="A162" s="34"/>
      <c r="B162" s="35"/>
      <c r="C162" s="36"/>
      <c r="D162" s="193" t="s">
        <v>165</v>
      </c>
      <c r="E162" s="36"/>
      <c r="F162" s="194" t="s">
        <v>896</v>
      </c>
      <c r="G162" s="36"/>
      <c r="H162" s="36"/>
      <c r="I162" s="195"/>
      <c r="J162" s="36"/>
      <c r="K162" s="36"/>
      <c r="L162" s="39"/>
      <c r="M162" s="196"/>
      <c r="N162" s="197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6" t="s">
        <v>165</v>
      </c>
      <c r="AU162" s="16" t="s">
        <v>85</v>
      </c>
    </row>
    <row r="163" spans="1:65" s="2" customFormat="1" ht="11.25">
      <c r="A163" s="34"/>
      <c r="B163" s="35"/>
      <c r="C163" s="36"/>
      <c r="D163" s="198" t="s">
        <v>167</v>
      </c>
      <c r="E163" s="36"/>
      <c r="F163" s="199" t="s">
        <v>897</v>
      </c>
      <c r="G163" s="36"/>
      <c r="H163" s="36"/>
      <c r="I163" s="195"/>
      <c r="J163" s="36"/>
      <c r="K163" s="36"/>
      <c r="L163" s="39"/>
      <c r="M163" s="196"/>
      <c r="N163" s="197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6" t="s">
        <v>167</v>
      </c>
      <c r="AU163" s="16" t="s">
        <v>85</v>
      </c>
    </row>
    <row r="164" spans="1:65" s="2" customFormat="1" ht="39">
      <c r="A164" s="34"/>
      <c r="B164" s="35"/>
      <c r="C164" s="36"/>
      <c r="D164" s="193" t="s">
        <v>387</v>
      </c>
      <c r="E164" s="36"/>
      <c r="F164" s="221" t="s">
        <v>898</v>
      </c>
      <c r="G164" s="36"/>
      <c r="H164" s="36"/>
      <c r="I164" s="195"/>
      <c r="J164" s="36"/>
      <c r="K164" s="36"/>
      <c r="L164" s="39"/>
      <c r="M164" s="196"/>
      <c r="N164" s="197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6" t="s">
        <v>387</v>
      </c>
      <c r="AU164" s="16" t="s">
        <v>85</v>
      </c>
    </row>
    <row r="165" spans="1:65" s="13" customFormat="1" ht="11.25">
      <c r="B165" s="200"/>
      <c r="C165" s="201"/>
      <c r="D165" s="193" t="s">
        <v>169</v>
      </c>
      <c r="E165" s="202" t="s">
        <v>19</v>
      </c>
      <c r="F165" s="203" t="s">
        <v>1436</v>
      </c>
      <c r="G165" s="201"/>
      <c r="H165" s="204">
        <v>0.3</v>
      </c>
      <c r="I165" s="205"/>
      <c r="J165" s="201"/>
      <c r="K165" s="201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169</v>
      </c>
      <c r="AU165" s="210" t="s">
        <v>85</v>
      </c>
      <c r="AV165" s="13" t="s">
        <v>85</v>
      </c>
      <c r="AW165" s="13" t="s">
        <v>38</v>
      </c>
      <c r="AX165" s="13" t="s">
        <v>83</v>
      </c>
      <c r="AY165" s="210" t="s">
        <v>156</v>
      </c>
    </row>
    <row r="166" spans="1:65" s="2" customFormat="1" ht="16.5" customHeight="1">
      <c r="A166" s="34"/>
      <c r="B166" s="35"/>
      <c r="C166" s="180" t="s">
        <v>284</v>
      </c>
      <c r="D166" s="180" t="s">
        <v>158</v>
      </c>
      <c r="E166" s="181" t="s">
        <v>1199</v>
      </c>
      <c r="F166" s="182" t="s">
        <v>1200</v>
      </c>
      <c r="G166" s="183" t="s">
        <v>180</v>
      </c>
      <c r="H166" s="184">
        <v>0.15</v>
      </c>
      <c r="I166" s="185"/>
      <c r="J166" s="186">
        <f>ROUND(I166*H166,2)</f>
        <v>0</v>
      </c>
      <c r="K166" s="182" t="s">
        <v>162</v>
      </c>
      <c r="L166" s="39"/>
      <c r="M166" s="187" t="s">
        <v>19</v>
      </c>
      <c r="N166" s="188" t="s">
        <v>47</v>
      </c>
      <c r="O166" s="64"/>
      <c r="P166" s="189">
        <f>O166*H166</f>
        <v>0</v>
      </c>
      <c r="Q166" s="189">
        <v>2.0199999999999999E-2</v>
      </c>
      <c r="R166" s="189">
        <f>Q166*H166</f>
        <v>3.0299999999999997E-3</v>
      </c>
      <c r="S166" s="189">
        <v>0</v>
      </c>
      <c r="T166" s="19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1" t="s">
        <v>163</v>
      </c>
      <c r="AT166" s="191" t="s">
        <v>158</v>
      </c>
      <c r="AU166" s="191" t="s">
        <v>85</v>
      </c>
      <c r="AY166" s="16" t="s">
        <v>156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6" t="s">
        <v>83</v>
      </c>
      <c r="BK166" s="192">
        <f>ROUND(I166*H166,2)</f>
        <v>0</v>
      </c>
      <c r="BL166" s="16" t="s">
        <v>163</v>
      </c>
      <c r="BM166" s="191" t="s">
        <v>1449</v>
      </c>
    </row>
    <row r="167" spans="1:65" s="2" customFormat="1" ht="11.25">
      <c r="A167" s="34"/>
      <c r="B167" s="35"/>
      <c r="C167" s="36"/>
      <c r="D167" s="193" t="s">
        <v>165</v>
      </c>
      <c r="E167" s="36"/>
      <c r="F167" s="194" t="s">
        <v>1202</v>
      </c>
      <c r="G167" s="36"/>
      <c r="H167" s="36"/>
      <c r="I167" s="195"/>
      <c r="J167" s="36"/>
      <c r="K167" s="36"/>
      <c r="L167" s="39"/>
      <c r="M167" s="196"/>
      <c r="N167" s="197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6" t="s">
        <v>165</v>
      </c>
      <c r="AU167" s="16" t="s">
        <v>85</v>
      </c>
    </row>
    <row r="168" spans="1:65" s="2" customFormat="1" ht="11.25">
      <c r="A168" s="34"/>
      <c r="B168" s="35"/>
      <c r="C168" s="36"/>
      <c r="D168" s="198" t="s">
        <v>167</v>
      </c>
      <c r="E168" s="36"/>
      <c r="F168" s="199" t="s">
        <v>1203</v>
      </c>
      <c r="G168" s="36"/>
      <c r="H168" s="36"/>
      <c r="I168" s="195"/>
      <c r="J168" s="36"/>
      <c r="K168" s="36"/>
      <c r="L168" s="39"/>
      <c r="M168" s="196"/>
      <c r="N168" s="197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167</v>
      </c>
      <c r="AU168" s="16" t="s">
        <v>85</v>
      </c>
    </row>
    <row r="169" spans="1:65" s="2" customFormat="1" ht="29.25">
      <c r="A169" s="34"/>
      <c r="B169" s="35"/>
      <c r="C169" s="36"/>
      <c r="D169" s="193" t="s">
        <v>387</v>
      </c>
      <c r="E169" s="36"/>
      <c r="F169" s="221" t="s">
        <v>1450</v>
      </c>
      <c r="G169" s="36"/>
      <c r="H169" s="36"/>
      <c r="I169" s="195"/>
      <c r="J169" s="36"/>
      <c r="K169" s="36"/>
      <c r="L169" s="39"/>
      <c r="M169" s="196"/>
      <c r="N169" s="197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6" t="s">
        <v>387</v>
      </c>
      <c r="AU169" s="16" t="s">
        <v>85</v>
      </c>
    </row>
    <row r="170" spans="1:65" s="13" customFormat="1" ht="11.25">
      <c r="B170" s="200"/>
      <c r="C170" s="201"/>
      <c r="D170" s="193" t="s">
        <v>169</v>
      </c>
      <c r="E170" s="202" t="s">
        <v>19</v>
      </c>
      <c r="F170" s="203" t="s">
        <v>1442</v>
      </c>
      <c r="G170" s="201"/>
      <c r="H170" s="204">
        <v>0.15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169</v>
      </c>
      <c r="AU170" s="210" t="s">
        <v>85</v>
      </c>
      <c r="AV170" s="13" t="s">
        <v>85</v>
      </c>
      <c r="AW170" s="13" t="s">
        <v>38</v>
      </c>
      <c r="AX170" s="13" t="s">
        <v>83</v>
      </c>
      <c r="AY170" s="210" t="s">
        <v>156</v>
      </c>
    </row>
    <row r="171" spans="1:65" s="12" customFormat="1" ht="22.9" customHeight="1">
      <c r="B171" s="164"/>
      <c r="C171" s="165"/>
      <c r="D171" s="166" t="s">
        <v>75</v>
      </c>
      <c r="E171" s="178" t="s">
        <v>163</v>
      </c>
      <c r="F171" s="178" t="s">
        <v>427</v>
      </c>
      <c r="G171" s="165"/>
      <c r="H171" s="165"/>
      <c r="I171" s="168"/>
      <c r="J171" s="179">
        <f>BK171</f>
        <v>0</v>
      </c>
      <c r="K171" s="165"/>
      <c r="L171" s="170"/>
      <c r="M171" s="171"/>
      <c r="N171" s="172"/>
      <c r="O171" s="172"/>
      <c r="P171" s="173">
        <f>SUM(P172:P189)</f>
        <v>0</v>
      </c>
      <c r="Q171" s="172"/>
      <c r="R171" s="173">
        <f>SUM(R172:R189)</f>
        <v>3.0354667200000001</v>
      </c>
      <c r="S171" s="172"/>
      <c r="T171" s="174">
        <f>SUM(T172:T189)</f>
        <v>0</v>
      </c>
      <c r="AR171" s="175" t="s">
        <v>83</v>
      </c>
      <c r="AT171" s="176" t="s">
        <v>75</v>
      </c>
      <c r="AU171" s="176" t="s">
        <v>83</v>
      </c>
      <c r="AY171" s="175" t="s">
        <v>156</v>
      </c>
      <c r="BK171" s="177">
        <f>SUM(BK172:BK189)</f>
        <v>0</v>
      </c>
    </row>
    <row r="172" spans="1:65" s="2" customFormat="1" ht="16.5" customHeight="1">
      <c r="A172" s="34"/>
      <c r="B172" s="35"/>
      <c r="C172" s="180" t="s">
        <v>291</v>
      </c>
      <c r="D172" s="180" t="s">
        <v>158</v>
      </c>
      <c r="E172" s="181" t="s">
        <v>443</v>
      </c>
      <c r="F172" s="182" t="s">
        <v>444</v>
      </c>
      <c r="G172" s="183" t="s">
        <v>195</v>
      </c>
      <c r="H172" s="184">
        <v>3.5999999999999997E-2</v>
      </c>
      <c r="I172" s="185"/>
      <c r="J172" s="186">
        <f>ROUND(I172*H172,2)</f>
        <v>0</v>
      </c>
      <c r="K172" s="182" t="s">
        <v>162</v>
      </c>
      <c r="L172" s="39"/>
      <c r="M172" s="187" t="s">
        <v>19</v>
      </c>
      <c r="N172" s="188" t="s">
        <v>47</v>
      </c>
      <c r="O172" s="64"/>
      <c r="P172" s="189">
        <f>O172*H172</f>
        <v>0</v>
      </c>
      <c r="Q172" s="189">
        <v>1.8907700000000001</v>
      </c>
      <c r="R172" s="189">
        <f>Q172*H172</f>
        <v>6.8067719999999998E-2</v>
      </c>
      <c r="S172" s="189">
        <v>0</v>
      </c>
      <c r="T172" s="19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1" t="s">
        <v>163</v>
      </c>
      <c r="AT172" s="191" t="s">
        <v>158</v>
      </c>
      <c r="AU172" s="191" t="s">
        <v>85</v>
      </c>
      <c r="AY172" s="16" t="s">
        <v>156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6" t="s">
        <v>83</v>
      </c>
      <c r="BK172" s="192">
        <f>ROUND(I172*H172,2)</f>
        <v>0</v>
      </c>
      <c r="BL172" s="16" t="s">
        <v>163</v>
      </c>
      <c r="BM172" s="191" t="s">
        <v>1451</v>
      </c>
    </row>
    <row r="173" spans="1:65" s="2" customFormat="1" ht="11.25">
      <c r="A173" s="34"/>
      <c r="B173" s="35"/>
      <c r="C173" s="36"/>
      <c r="D173" s="193" t="s">
        <v>165</v>
      </c>
      <c r="E173" s="36"/>
      <c r="F173" s="194" t="s">
        <v>446</v>
      </c>
      <c r="G173" s="36"/>
      <c r="H173" s="36"/>
      <c r="I173" s="195"/>
      <c r="J173" s="36"/>
      <c r="K173" s="36"/>
      <c r="L173" s="39"/>
      <c r="M173" s="196"/>
      <c r="N173" s="197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6" t="s">
        <v>165</v>
      </c>
      <c r="AU173" s="16" t="s">
        <v>85</v>
      </c>
    </row>
    <row r="174" spans="1:65" s="2" customFormat="1" ht="11.25">
      <c r="A174" s="34"/>
      <c r="B174" s="35"/>
      <c r="C174" s="36"/>
      <c r="D174" s="198" t="s">
        <v>167</v>
      </c>
      <c r="E174" s="36"/>
      <c r="F174" s="199" t="s">
        <v>447</v>
      </c>
      <c r="G174" s="36"/>
      <c r="H174" s="36"/>
      <c r="I174" s="195"/>
      <c r="J174" s="36"/>
      <c r="K174" s="36"/>
      <c r="L174" s="39"/>
      <c r="M174" s="196"/>
      <c r="N174" s="197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6" t="s">
        <v>167</v>
      </c>
      <c r="AU174" s="16" t="s">
        <v>85</v>
      </c>
    </row>
    <row r="175" spans="1:65" s="13" customFormat="1" ht="11.25">
      <c r="B175" s="200"/>
      <c r="C175" s="201"/>
      <c r="D175" s="193" t="s">
        <v>169</v>
      </c>
      <c r="E175" s="202" t="s">
        <v>19</v>
      </c>
      <c r="F175" s="203" t="s">
        <v>1452</v>
      </c>
      <c r="G175" s="201"/>
      <c r="H175" s="204">
        <v>3.5999999999999997E-2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169</v>
      </c>
      <c r="AU175" s="210" t="s">
        <v>85</v>
      </c>
      <c r="AV175" s="13" t="s">
        <v>85</v>
      </c>
      <c r="AW175" s="13" t="s">
        <v>38</v>
      </c>
      <c r="AX175" s="13" t="s">
        <v>76</v>
      </c>
      <c r="AY175" s="210" t="s">
        <v>156</v>
      </c>
    </row>
    <row r="176" spans="1:65" s="2" customFormat="1" ht="16.5" customHeight="1">
      <c r="A176" s="34"/>
      <c r="B176" s="35"/>
      <c r="C176" s="180" t="s">
        <v>297</v>
      </c>
      <c r="D176" s="180" t="s">
        <v>158</v>
      </c>
      <c r="E176" s="181" t="s">
        <v>1223</v>
      </c>
      <c r="F176" s="182" t="s">
        <v>1224</v>
      </c>
      <c r="G176" s="183" t="s">
        <v>417</v>
      </c>
      <c r="H176" s="184">
        <v>1</v>
      </c>
      <c r="I176" s="185"/>
      <c r="J176" s="186">
        <f>ROUND(I176*H176,2)</f>
        <v>0</v>
      </c>
      <c r="K176" s="182" t="s">
        <v>162</v>
      </c>
      <c r="L176" s="39"/>
      <c r="M176" s="187" t="s">
        <v>19</v>
      </c>
      <c r="N176" s="188" t="s">
        <v>47</v>
      </c>
      <c r="O176" s="64"/>
      <c r="P176" s="189">
        <f>O176*H176</f>
        <v>0</v>
      </c>
      <c r="Q176" s="189">
        <v>0.22394</v>
      </c>
      <c r="R176" s="189">
        <f>Q176*H176</f>
        <v>0.22394</v>
      </c>
      <c r="S176" s="189">
        <v>0</v>
      </c>
      <c r="T176" s="19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1" t="s">
        <v>163</v>
      </c>
      <c r="AT176" s="191" t="s">
        <v>158</v>
      </c>
      <c r="AU176" s="191" t="s">
        <v>85</v>
      </c>
      <c r="AY176" s="16" t="s">
        <v>156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6" t="s">
        <v>83</v>
      </c>
      <c r="BK176" s="192">
        <f>ROUND(I176*H176,2)</f>
        <v>0</v>
      </c>
      <c r="BL176" s="16" t="s">
        <v>163</v>
      </c>
      <c r="BM176" s="191" t="s">
        <v>1453</v>
      </c>
    </row>
    <row r="177" spans="1:65" s="2" customFormat="1" ht="11.25">
      <c r="A177" s="34"/>
      <c r="B177" s="35"/>
      <c r="C177" s="36"/>
      <c r="D177" s="193" t="s">
        <v>165</v>
      </c>
      <c r="E177" s="36"/>
      <c r="F177" s="194" t="s">
        <v>1226</v>
      </c>
      <c r="G177" s="36"/>
      <c r="H177" s="36"/>
      <c r="I177" s="195"/>
      <c r="J177" s="36"/>
      <c r="K177" s="36"/>
      <c r="L177" s="39"/>
      <c r="M177" s="196"/>
      <c r="N177" s="197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6" t="s">
        <v>165</v>
      </c>
      <c r="AU177" s="16" t="s">
        <v>85</v>
      </c>
    </row>
    <row r="178" spans="1:65" s="2" customFormat="1" ht="11.25">
      <c r="A178" s="34"/>
      <c r="B178" s="35"/>
      <c r="C178" s="36"/>
      <c r="D178" s="198" t="s">
        <v>167</v>
      </c>
      <c r="E178" s="36"/>
      <c r="F178" s="199" t="s">
        <v>1227</v>
      </c>
      <c r="G178" s="36"/>
      <c r="H178" s="36"/>
      <c r="I178" s="195"/>
      <c r="J178" s="36"/>
      <c r="K178" s="36"/>
      <c r="L178" s="39"/>
      <c r="M178" s="196"/>
      <c r="N178" s="197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6" t="s">
        <v>167</v>
      </c>
      <c r="AU178" s="16" t="s">
        <v>85</v>
      </c>
    </row>
    <row r="179" spans="1:65" s="13" customFormat="1" ht="11.25">
      <c r="B179" s="200"/>
      <c r="C179" s="201"/>
      <c r="D179" s="193" t="s">
        <v>169</v>
      </c>
      <c r="E179" s="202" t="s">
        <v>19</v>
      </c>
      <c r="F179" s="203" t="s">
        <v>1454</v>
      </c>
      <c r="G179" s="201"/>
      <c r="H179" s="204">
        <v>1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169</v>
      </c>
      <c r="AU179" s="210" t="s">
        <v>85</v>
      </c>
      <c r="AV179" s="13" t="s">
        <v>85</v>
      </c>
      <c r="AW179" s="13" t="s">
        <v>38</v>
      </c>
      <c r="AX179" s="13" t="s">
        <v>83</v>
      </c>
      <c r="AY179" s="210" t="s">
        <v>156</v>
      </c>
    </row>
    <row r="180" spans="1:65" s="2" customFormat="1" ht="16.5" customHeight="1">
      <c r="A180" s="34"/>
      <c r="B180" s="35"/>
      <c r="C180" s="211" t="s">
        <v>7</v>
      </c>
      <c r="D180" s="211" t="s">
        <v>336</v>
      </c>
      <c r="E180" s="212" t="s">
        <v>1455</v>
      </c>
      <c r="F180" s="213" t="s">
        <v>1456</v>
      </c>
      <c r="G180" s="214" t="s">
        <v>417</v>
      </c>
      <c r="H180" s="215">
        <v>1</v>
      </c>
      <c r="I180" s="216"/>
      <c r="J180" s="217">
        <f>ROUND(I180*H180,2)</f>
        <v>0</v>
      </c>
      <c r="K180" s="213" t="s">
        <v>162</v>
      </c>
      <c r="L180" s="218"/>
      <c r="M180" s="219" t="s">
        <v>19</v>
      </c>
      <c r="N180" s="220" t="s">
        <v>47</v>
      </c>
      <c r="O180" s="64"/>
      <c r="P180" s="189">
        <f>O180*H180</f>
        <v>0</v>
      </c>
      <c r="Q180" s="189">
        <v>5.0999999999999997E-2</v>
      </c>
      <c r="R180" s="189">
        <f>Q180*H180</f>
        <v>5.0999999999999997E-2</v>
      </c>
      <c r="S180" s="189">
        <v>0</v>
      </c>
      <c r="T180" s="19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1" t="s">
        <v>214</v>
      </c>
      <c r="AT180" s="191" t="s">
        <v>336</v>
      </c>
      <c r="AU180" s="191" t="s">
        <v>85</v>
      </c>
      <c r="AY180" s="16" t="s">
        <v>156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6" t="s">
        <v>83</v>
      </c>
      <c r="BK180" s="192">
        <f>ROUND(I180*H180,2)</f>
        <v>0</v>
      </c>
      <c r="BL180" s="16" t="s">
        <v>163</v>
      </c>
      <c r="BM180" s="191" t="s">
        <v>1457</v>
      </c>
    </row>
    <row r="181" spans="1:65" s="2" customFormat="1" ht="11.25">
      <c r="A181" s="34"/>
      <c r="B181" s="35"/>
      <c r="C181" s="36"/>
      <c r="D181" s="193" t="s">
        <v>165</v>
      </c>
      <c r="E181" s="36"/>
      <c r="F181" s="194" t="s">
        <v>1456</v>
      </c>
      <c r="G181" s="36"/>
      <c r="H181" s="36"/>
      <c r="I181" s="195"/>
      <c r="J181" s="36"/>
      <c r="K181" s="36"/>
      <c r="L181" s="39"/>
      <c r="M181" s="196"/>
      <c r="N181" s="197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6" t="s">
        <v>165</v>
      </c>
      <c r="AU181" s="16" t="s">
        <v>85</v>
      </c>
    </row>
    <row r="182" spans="1:65" s="2" customFormat="1" ht="16.5" customHeight="1">
      <c r="A182" s="34"/>
      <c r="B182" s="35"/>
      <c r="C182" s="180" t="s">
        <v>311</v>
      </c>
      <c r="D182" s="180" t="s">
        <v>158</v>
      </c>
      <c r="E182" s="181" t="s">
        <v>451</v>
      </c>
      <c r="F182" s="182" t="s">
        <v>452</v>
      </c>
      <c r="G182" s="183" t="s">
        <v>195</v>
      </c>
      <c r="H182" s="184">
        <v>1.103</v>
      </c>
      <c r="I182" s="185"/>
      <c r="J182" s="186">
        <f>ROUND(I182*H182,2)</f>
        <v>0</v>
      </c>
      <c r="K182" s="182" t="s">
        <v>162</v>
      </c>
      <c r="L182" s="39"/>
      <c r="M182" s="187" t="s">
        <v>19</v>
      </c>
      <c r="N182" s="188" t="s">
        <v>47</v>
      </c>
      <c r="O182" s="64"/>
      <c r="P182" s="189">
        <f>O182*H182</f>
        <v>0</v>
      </c>
      <c r="Q182" s="189">
        <v>2.4289999999999998</v>
      </c>
      <c r="R182" s="189">
        <f>Q182*H182</f>
        <v>2.6791869999999998</v>
      </c>
      <c r="S182" s="189">
        <v>0</v>
      </c>
      <c r="T182" s="19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1" t="s">
        <v>163</v>
      </c>
      <c r="AT182" s="191" t="s">
        <v>158</v>
      </c>
      <c r="AU182" s="191" t="s">
        <v>85</v>
      </c>
      <c r="AY182" s="16" t="s">
        <v>156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6" t="s">
        <v>83</v>
      </c>
      <c r="BK182" s="192">
        <f>ROUND(I182*H182,2)</f>
        <v>0</v>
      </c>
      <c r="BL182" s="16" t="s">
        <v>163</v>
      </c>
      <c r="BM182" s="191" t="s">
        <v>1458</v>
      </c>
    </row>
    <row r="183" spans="1:65" s="2" customFormat="1" ht="19.5">
      <c r="A183" s="34"/>
      <c r="B183" s="35"/>
      <c r="C183" s="36"/>
      <c r="D183" s="193" t="s">
        <v>165</v>
      </c>
      <c r="E183" s="36"/>
      <c r="F183" s="194" t="s">
        <v>454</v>
      </c>
      <c r="G183" s="36"/>
      <c r="H183" s="36"/>
      <c r="I183" s="195"/>
      <c r="J183" s="36"/>
      <c r="K183" s="36"/>
      <c r="L183" s="39"/>
      <c r="M183" s="196"/>
      <c r="N183" s="197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6" t="s">
        <v>165</v>
      </c>
      <c r="AU183" s="16" t="s">
        <v>85</v>
      </c>
    </row>
    <row r="184" spans="1:65" s="2" customFormat="1" ht="11.25">
      <c r="A184" s="34"/>
      <c r="B184" s="35"/>
      <c r="C184" s="36"/>
      <c r="D184" s="198" t="s">
        <v>167</v>
      </c>
      <c r="E184" s="36"/>
      <c r="F184" s="199" t="s">
        <v>455</v>
      </c>
      <c r="G184" s="36"/>
      <c r="H184" s="36"/>
      <c r="I184" s="195"/>
      <c r="J184" s="36"/>
      <c r="K184" s="36"/>
      <c r="L184" s="39"/>
      <c r="M184" s="196"/>
      <c r="N184" s="197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6" t="s">
        <v>167</v>
      </c>
      <c r="AU184" s="16" t="s">
        <v>85</v>
      </c>
    </row>
    <row r="185" spans="1:65" s="13" customFormat="1" ht="11.25">
      <c r="B185" s="200"/>
      <c r="C185" s="201"/>
      <c r="D185" s="193" t="s">
        <v>169</v>
      </c>
      <c r="E185" s="202" t="s">
        <v>19</v>
      </c>
      <c r="F185" s="203" t="s">
        <v>1459</v>
      </c>
      <c r="G185" s="201"/>
      <c r="H185" s="204">
        <v>1.103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169</v>
      </c>
      <c r="AU185" s="210" t="s">
        <v>85</v>
      </c>
      <c r="AV185" s="13" t="s">
        <v>85</v>
      </c>
      <c r="AW185" s="13" t="s">
        <v>38</v>
      </c>
      <c r="AX185" s="13" t="s">
        <v>83</v>
      </c>
      <c r="AY185" s="210" t="s">
        <v>156</v>
      </c>
    </row>
    <row r="186" spans="1:65" s="2" customFormat="1" ht="16.5" customHeight="1">
      <c r="A186" s="34"/>
      <c r="B186" s="35"/>
      <c r="C186" s="180" t="s">
        <v>320</v>
      </c>
      <c r="D186" s="180" t="s">
        <v>158</v>
      </c>
      <c r="E186" s="181" t="s">
        <v>465</v>
      </c>
      <c r="F186" s="182" t="s">
        <v>466</v>
      </c>
      <c r="G186" s="183" t="s">
        <v>161</v>
      </c>
      <c r="H186" s="184">
        <v>2.1</v>
      </c>
      <c r="I186" s="185"/>
      <c r="J186" s="186">
        <f>ROUND(I186*H186,2)</f>
        <v>0</v>
      </c>
      <c r="K186" s="182" t="s">
        <v>162</v>
      </c>
      <c r="L186" s="39"/>
      <c r="M186" s="187" t="s">
        <v>19</v>
      </c>
      <c r="N186" s="188" t="s">
        <v>47</v>
      </c>
      <c r="O186" s="64"/>
      <c r="P186" s="189">
        <f>O186*H186</f>
        <v>0</v>
      </c>
      <c r="Q186" s="189">
        <v>6.3200000000000001E-3</v>
      </c>
      <c r="R186" s="189">
        <f>Q186*H186</f>
        <v>1.3272000000000001E-2</v>
      </c>
      <c r="S186" s="189">
        <v>0</v>
      </c>
      <c r="T186" s="19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1" t="s">
        <v>163</v>
      </c>
      <c r="AT186" s="191" t="s">
        <v>158</v>
      </c>
      <c r="AU186" s="191" t="s">
        <v>85</v>
      </c>
      <c r="AY186" s="16" t="s">
        <v>156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6" t="s">
        <v>83</v>
      </c>
      <c r="BK186" s="192">
        <f>ROUND(I186*H186,2)</f>
        <v>0</v>
      </c>
      <c r="BL186" s="16" t="s">
        <v>163</v>
      </c>
      <c r="BM186" s="191" t="s">
        <v>1460</v>
      </c>
    </row>
    <row r="187" spans="1:65" s="2" customFormat="1" ht="11.25">
      <c r="A187" s="34"/>
      <c r="B187" s="35"/>
      <c r="C187" s="36"/>
      <c r="D187" s="193" t="s">
        <v>165</v>
      </c>
      <c r="E187" s="36"/>
      <c r="F187" s="194" t="s">
        <v>468</v>
      </c>
      <c r="G187" s="36"/>
      <c r="H187" s="36"/>
      <c r="I187" s="195"/>
      <c r="J187" s="36"/>
      <c r="K187" s="36"/>
      <c r="L187" s="39"/>
      <c r="M187" s="196"/>
      <c r="N187" s="197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6" t="s">
        <v>165</v>
      </c>
      <c r="AU187" s="16" t="s">
        <v>85</v>
      </c>
    </row>
    <row r="188" spans="1:65" s="2" customFormat="1" ht="11.25">
      <c r="A188" s="34"/>
      <c r="B188" s="35"/>
      <c r="C188" s="36"/>
      <c r="D188" s="198" t="s">
        <v>167</v>
      </c>
      <c r="E188" s="36"/>
      <c r="F188" s="199" t="s">
        <v>469</v>
      </c>
      <c r="G188" s="36"/>
      <c r="H188" s="36"/>
      <c r="I188" s="195"/>
      <c r="J188" s="36"/>
      <c r="K188" s="36"/>
      <c r="L188" s="39"/>
      <c r="M188" s="196"/>
      <c r="N188" s="197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6" t="s">
        <v>167</v>
      </c>
      <c r="AU188" s="16" t="s">
        <v>85</v>
      </c>
    </row>
    <row r="189" spans="1:65" s="13" customFormat="1" ht="11.25">
      <c r="B189" s="200"/>
      <c r="C189" s="201"/>
      <c r="D189" s="193" t="s">
        <v>169</v>
      </c>
      <c r="E189" s="202" t="s">
        <v>19</v>
      </c>
      <c r="F189" s="203" t="s">
        <v>1461</v>
      </c>
      <c r="G189" s="201"/>
      <c r="H189" s="204">
        <v>2.1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169</v>
      </c>
      <c r="AU189" s="210" t="s">
        <v>85</v>
      </c>
      <c r="AV189" s="13" t="s">
        <v>85</v>
      </c>
      <c r="AW189" s="13" t="s">
        <v>38</v>
      </c>
      <c r="AX189" s="13" t="s">
        <v>83</v>
      </c>
      <c r="AY189" s="210" t="s">
        <v>156</v>
      </c>
    </row>
    <row r="190" spans="1:65" s="12" customFormat="1" ht="22.9" customHeight="1">
      <c r="B190" s="164"/>
      <c r="C190" s="165"/>
      <c r="D190" s="166" t="s">
        <v>75</v>
      </c>
      <c r="E190" s="178" t="s">
        <v>214</v>
      </c>
      <c r="F190" s="178" t="s">
        <v>490</v>
      </c>
      <c r="G190" s="165"/>
      <c r="H190" s="165"/>
      <c r="I190" s="168"/>
      <c r="J190" s="179">
        <f>BK190</f>
        <v>0</v>
      </c>
      <c r="K190" s="165"/>
      <c r="L190" s="170"/>
      <c r="M190" s="171"/>
      <c r="N190" s="172"/>
      <c r="O190" s="172"/>
      <c r="P190" s="173">
        <f>SUM(P191:P271)</f>
        <v>0</v>
      </c>
      <c r="Q190" s="172"/>
      <c r="R190" s="173">
        <f>SUM(R191:R271)</f>
        <v>5.2395603500000005</v>
      </c>
      <c r="S190" s="172"/>
      <c r="T190" s="174">
        <f>SUM(T191:T271)</f>
        <v>0</v>
      </c>
      <c r="AR190" s="175" t="s">
        <v>83</v>
      </c>
      <c r="AT190" s="176" t="s">
        <v>75</v>
      </c>
      <c r="AU190" s="176" t="s">
        <v>83</v>
      </c>
      <c r="AY190" s="175" t="s">
        <v>156</v>
      </c>
      <c r="BK190" s="177">
        <f>SUM(BK191:BK271)</f>
        <v>0</v>
      </c>
    </row>
    <row r="191" spans="1:65" s="2" customFormat="1" ht="16.5" customHeight="1">
      <c r="A191" s="34"/>
      <c r="B191" s="35"/>
      <c r="C191" s="180" t="s">
        <v>328</v>
      </c>
      <c r="D191" s="180" t="s">
        <v>158</v>
      </c>
      <c r="E191" s="181" t="s">
        <v>909</v>
      </c>
      <c r="F191" s="182" t="s">
        <v>910</v>
      </c>
      <c r="G191" s="183" t="s">
        <v>180</v>
      </c>
      <c r="H191" s="184">
        <v>7</v>
      </c>
      <c r="I191" s="185"/>
      <c r="J191" s="186">
        <f>ROUND(I191*H191,2)</f>
        <v>0</v>
      </c>
      <c r="K191" s="182" t="s">
        <v>162</v>
      </c>
      <c r="L191" s="39"/>
      <c r="M191" s="187" t="s">
        <v>19</v>
      </c>
      <c r="N191" s="188" t="s">
        <v>47</v>
      </c>
      <c r="O191" s="64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1" t="s">
        <v>163</v>
      </c>
      <c r="AT191" s="191" t="s">
        <v>158</v>
      </c>
      <c r="AU191" s="191" t="s">
        <v>85</v>
      </c>
      <c r="AY191" s="16" t="s">
        <v>156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6" t="s">
        <v>83</v>
      </c>
      <c r="BK191" s="192">
        <f>ROUND(I191*H191,2)</f>
        <v>0</v>
      </c>
      <c r="BL191" s="16" t="s">
        <v>163</v>
      </c>
      <c r="BM191" s="191" t="s">
        <v>1462</v>
      </c>
    </row>
    <row r="192" spans="1:65" s="2" customFormat="1" ht="11.25">
      <c r="A192" s="34"/>
      <c r="B192" s="35"/>
      <c r="C192" s="36"/>
      <c r="D192" s="193" t="s">
        <v>165</v>
      </c>
      <c r="E192" s="36"/>
      <c r="F192" s="194" t="s">
        <v>912</v>
      </c>
      <c r="G192" s="36"/>
      <c r="H192" s="36"/>
      <c r="I192" s="195"/>
      <c r="J192" s="36"/>
      <c r="K192" s="36"/>
      <c r="L192" s="39"/>
      <c r="M192" s="196"/>
      <c r="N192" s="197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6" t="s">
        <v>165</v>
      </c>
      <c r="AU192" s="16" t="s">
        <v>85</v>
      </c>
    </row>
    <row r="193" spans="1:65" s="2" customFormat="1" ht="11.25">
      <c r="A193" s="34"/>
      <c r="B193" s="35"/>
      <c r="C193" s="36"/>
      <c r="D193" s="198" t="s">
        <v>167</v>
      </c>
      <c r="E193" s="36"/>
      <c r="F193" s="199" t="s">
        <v>913</v>
      </c>
      <c r="G193" s="36"/>
      <c r="H193" s="36"/>
      <c r="I193" s="195"/>
      <c r="J193" s="36"/>
      <c r="K193" s="36"/>
      <c r="L193" s="39"/>
      <c r="M193" s="196"/>
      <c r="N193" s="197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6" t="s">
        <v>167</v>
      </c>
      <c r="AU193" s="16" t="s">
        <v>85</v>
      </c>
    </row>
    <row r="194" spans="1:65" s="13" customFormat="1" ht="11.25">
      <c r="B194" s="200"/>
      <c r="C194" s="201"/>
      <c r="D194" s="193" t="s">
        <v>169</v>
      </c>
      <c r="E194" s="202" t="s">
        <v>19</v>
      </c>
      <c r="F194" s="203" t="s">
        <v>1463</v>
      </c>
      <c r="G194" s="201"/>
      <c r="H194" s="204">
        <v>7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169</v>
      </c>
      <c r="AU194" s="210" t="s">
        <v>85</v>
      </c>
      <c r="AV194" s="13" t="s">
        <v>85</v>
      </c>
      <c r="AW194" s="13" t="s">
        <v>38</v>
      </c>
      <c r="AX194" s="13" t="s">
        <v>76</v>
      </c>
      <c r="AY194" s="210" t="s">
        <v>156</v>
      </c>
    </row>
    <row r="195" spans="1:65" s="2" customFormat="1" ht="16.5" customHeight="1">
      <c r="A195" s="34"/>
      <c r="B195" s="35"/>
      <c r="C195" s="211" t="s">
        <v>335</v>
      </c>
      <c r="D195" s="211" t="s">
        <v>336</v>
      </c>
      <c r="E195" s="212" t="s">
        <v>916</v>
      </c>
      <c r="F195" s="213" t="s">
        <v>917</v>
      </c>
      <c r="G195" s="214" t="s">
        <v>180</v>
      </c>
      <c r="H195" s="215">
        <v>7.1050000000000004</v>
      </c>
      <c r="I195" s="216"/>
      <c r="J195" s="217">
        <f>ROUND(I195*H195,2)</f>
        <v>0</v>
      </c>
      <c r="K195" s="213" t="s">
        <v>162</v>
      </c>
      <c r="L195" s="218"/>
      <c r="M195" s="219" t="s">
        <v>19</v>
      </c>
      <c r="N195" s="220" t="s">
        <v>47</v>
      </c>
      <c r="O195" s="64"/>
      <c r="P195" s="189">
        <f>O195*H195</f>
        <v>0</v>
      </c>
      <c r="Q195" s="189">
        <v>6.7000000000000002E-4</v>
      </c>
      <c r="R195" s="189">
        <f>Q195*H195</f>
        <v>4.7603500000000009E-3</v>
      </c>
      <c r="S195" s="189">
        <v>0</v>
      </c>
      <c r="T195" s="19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1" t="s">
        <v>214</v>
      </c>
      <c r="AT195" s="191" t="s">
        <v>336</v>
      </c>
      <c r="AU195" s="191" t="s">
        <v>85</v>
      </c>
      <c r="AY195" s="16" t="s">
        <v>156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6" t="s">
        <v>83</v>
      </c>
      <c r="BK195" s="192">
        <f>ROUND(I195*H195,2)</f>
        <v>0</v>
      </c>
      <c r="BL195" s="16" t="s">
        <v>163</v>
      </c>
      <c r="BM195" s="191" t="s">
        <v>1464</v>
      </c>
    </row>
    <row r="196" spans="1:65" s="2" customFormat="1" ht="11.25">
      <c r="A196" s="34"/>
      <c r="B196" s="35"/>
      <c r="C196" s="36"/>
      <c r="D196" s="193" t="s">
        <v>165</v>
      </c>
      <c r="E196" s="36"/>
      <c r="F196" s="194" t="s">
        <v>917</v>
      </c>
      <c r="G196" s="36"/>
      <c r="H196" s="36"/>
      <c r="I196" s="195"/>
      <c r="J196" s="36"/>
      <c r="K196" s="36"/>
      <c r="L196" s="39"/>
      <c r="M196" s="196"/>
      <c r="N196" s="197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6" t="s">
        <v>165</v>
      </c>
      <c r="AU196" s="16" t="s">
        <v>85</v>
      </c>
    </row>
    <row r="197" spans="1:65" s="13" customFormat="1" ht="11.25">
      <c r="B197" s="200"/>
      <c r="C197" s="201"/>
      <c r="D197" s="193" t="s">
        <v>169</v>
      </c>
      <c r="E197" s="202" t="s">
        <v>19</v>
      </c>
      <c r="F197" s="203" t="s">
        <v>1465</v>
      </c>
      <c r="G197" s="201"/>
      <c r="H197" s="204">
        <v>7.1050000000000004</v>
      </c>
      <c r="I197" s="205"/>
      <c r="J197" s="201"/>
      <c r="K197" s="201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169</v>
      </c>
      <c r="AU197" s="210" t="s">
        <v>85</v>
      </c>
      <c r="AV197" s="13" t="s">
        <v>85</v>
      </c>
      <c r="AW197" s="13" t="s">
        <v>38</v>
      </c>
      <c r="AX197" s="13" t="s">
        <v>83</v>
      </c>
      <c r="AY197" s="210" t="s">
        <v>156</v>
      </c>
    </row>
    <row r="198" spans="1:65" s="2" customFormat="1" ht="16.5" customHeight="1">
      <c r="A198" s="34"/>
      <c r="B198" s="35"/>
      <c r="C198" s="180" t="s">
        <v>341</v>
      </c>
      <c r="D198" s="180" t="s">
        <v>158</v>
      </c>
      <c r="E198" s="181" t="s">
        <v>920</v>
      </c>
      <c r="F198" s="182" t="s">
        <v>921</v>
      </c>
      <c r="G198" s="183" t="s">
        <v>417</v>
      </c>
      <c r="H198" s="184">
        <v>11</v>
      </c>
      <c r="I198" s="185"/>
      <c r="J198" s="186">
        <f>ROUND(I198*H198,2)</f>
        <v>0</v>
      </c>
      <c r="K198" s="182" t="s">
        <v>162</v>
      </c>
      <c r="L198" s="39"/>
      <c r="M198" s="187" t="s">
        <v>19</v>
      </c>
      <c r="N198" s="188" t="s">
        <v>47</v>
      </c>
      <c r="O198" s="64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1" t="s">
        <v>163</v>
      </c>
      <c r="AT198" s="191" t="s">
        <v>158</v>
      </c>
      <c r="AU198" s="191" t="s">
        <v>85</v>
      </c>
      <c r="AY198" s="16" t="s">
        <v>156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6" t="s">
        <v>83</v>
      </c>
      <c r="BK198" s="192">
        <f>ROUND(I198*H198,2)</f>
        <v>0</v>
      </c>
      <c r="BL198" s="16" t="s">
        <v>163</v>
      </c>
      <c r="BM198" s="191" t="s">
        <v>1466</v>
      </c>
    </row>
    <row r="199" spans="1:65" s="2" customFormat="1" ht="19.5">
      <c r="A199" s="34"/>
      <c r="B199" s="35"/>
      <c r="C199" s="36"/>
      <c r="D199" s="193" t="s">
        <v>165</v>
      </c>
      <c r="E199" s="36"/>
      <c r="F199" s="194" t="s">
        <v>923</v>
      </c>
      <c r="G199" s="36"/>
      <c r="H199" s="36"/>
      <c r="I199" s="195"/>
      <c r="J199" s="36"/>
      <c r="K199" s="36"/>
      <c r="L199" s="39"/>
      <c r="M199" s="196"/>
      <c r="N199" s="197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6" t="s">
        <v>165</v>
      </c>
      <c r="AU199" s="16" t="s">
        <v>85</v>
      </c>
    </row>
    <row r="200" spans="1:65" s="2" customFormat="1" ht="11.25">
      <c r="A200" s="34"/>
      <c r="B200" s="35"/>
      <c r="C200" s="36"/>
      <c r="D200" s="198" t="s">
        <v>167</v>
      </c>
      <c r="E200" s="36"/>
      <c r="F200" s="199" t="s">
        <v>924</v>
      </c>
      <c r="G200" s="36"/>
      <c r="H200" s="36"/>
      <c r="I200" s="195"/>
      <c r="J200" s="36"/>
      <c r="K200" s="36"/>
      <c r="L200" s="39"/>
      <c r="M200" s="196"/>
      <c r="N200" s="197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6" t="s">
        <v>167</v>
      </c>
      <c r="AU200" s="16" t="s">
        <v>85</v>
      </c>
    </row>
    <row r="201" spans="1:65" s="13" customFormat="1" ht="11.25">
      <c r="B201" s="200"/>
      <c r="C201" s="201"/>
      <c r="D201" s="193" t="s">
        <v>169</v>
      </c>
      <c r="E201" s="202" t="s">
        <v>19</v>
      </c>
      <c r="F201" s="203" t="s">
        <v>1467</v>
      </c>
      <c r="G201" s="201"/>
      <c r="H201" s="204">
        <v>2</v>
      </c>
      <c r="I201" s="205"/>
      <c r="J201" s="201"/>
      <c r="K201" s="201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169</v>
      </c>
      <c r="AU201" s="210" t="s">
        <v>85</v>
      </c>
      <c r="AV201" s="13" t="s">
        <v>85</v>
      </c>
      <c r="AW201" s="13" t="s">
        <v>38</v>
      </c>
      <c r="AX201" s="13" t="s">
        <v>76</v>
      </c>
      <c r="AY201" s="210" t="s">
        <v>156</v>
      </c>
    </row>
    <row r="202" spans="1:65" s="13" customFormat="1" ht="11.25">
      <c r="B202" s="200"/>
      <c r="C202" s="201"/>
      <c r="D202" s="193" t="s">
        <v>169</v>
      </c>
      <c r="E202" s="202" t="s">
        <v>19</v>
      </c>
      <c r="F202" s="203" t="s">
        <v>1468</v>
      </c>
      <c r="G202" s="201"/>
      <c r="H202" s="204">
        <v>1</v>
      </c>
      <c r="I202" s="205"/>
      <c r="J202" s="201"/>
      <c r="K202" s="201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169</v>
      </c>
      <c r="AU202" s="210" t="s">
        <v>85</v>
      </c>
      <c r="AV202" s="13" t="s">
        <v>85</v>
      </c>
      <c r="AW202" s="13" t="s">
        <v>38</v>
      </c>
      <c r="AX202" s="13" t="s">
        <v>76</v>
      </c>
      <c r="AY202" s="210" t="s">
        <v>156</v>
      </c>
    </row>
    <row r="203" spans="1:65" s="13" customFormat="1" ht="11.25">
      <c r="B203" s="200"/>
      <c r="C203" s="201"/>
      <c r="D203" s="193" t="s">
        <v>169</v>
      </c>
      <c r="E203" s="202" t="s">
        <v>19</v>
      </c>
      <c r="F203" s="203" t="s">
        <v>1469</v>
      </c>
      <c r="G203" s="201"/>
      <c r="H203" s="204">
        <v>8</v>
      </c>
      <c r="I203" s="205"/>
      <c r="J203" s="201"/>
      <c r="K203" s="201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169</v>
      </c>
      <c r="AU203" s="210" t="s">
        <v>85</v>
      </c>
      <c r="AV203" s="13" t="s">
        <v>85</v>
      </c>
      <c r="AW203" s="13" t="s">
        <v>38</v>
      </c>
      <c r="AX203" s="13" t="s">
        <v>76</v>
      </c>
      <c r="AY203" s="210" t="s">
        <v>156</v>
      </c>
    </row>
    <row r="204" spans="1:65" s="2" customFormat="1" ht="16.5" customHeight="1">
      <c r="A204" s="34"/>
      <c r="B204" s="35"/>
      <c r="C204" s="211" t="s">
        <v>348</v>
      </c>
      <c r="D204" s="211" t="s">
        <v>336</v>
      </c>
      <c r="E204" s="212" t="s">
        <v>928</v>
      </c>
      <c r="F204" s="213" t="s">
        <v>929</v>
      </c>
      <c r="G204" s="214" t="s">
        <v>417</v>
      </c>
      <c r="H204" s="215">
        <v>1</v>
      </c>
      <c r="I204" s="216"/>
      <c r="J204" s="217">
        <f>ROUND(I204*H204,2)</f>
        <v>0</v>
      </c>
      <c r="K204" s="213" t="s">
        <v>162</v>
      </c>
      <c r="L204" s="218"/>
      <c r="M204" s="219" t="s">
        <v>19</v>
      </c>
      <c r="N204" s="220" t="s">
        <v>47</v>
      </c>
      <c r="O204" s="64"/>
      <c r="P204" s="189">
        <f>O204*H204</f>
        <v>0</v>
      </c>
      <c r="Q204" s="189">
        <v>4.4000000000000002E-4</v>
      </c>
      <c r="R204" s="189">
        <f>Q204*H204</f>
        <v>4.4000000000000002E-4</v>
      </c>
      <c r="S204" s="189">
        <v>0</v>
      </c>
      <c r="T204" s="19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1" t="s">
        <v>214</v>
      </c>
      <c r="AT204" s="191" t="s">
        <v>336</v>
      </c>
      <c r="AU204" s="191" t="s">
        <v>85</v>
      </c>
      <c r="AY204" s="16" t="s">
        <v>156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6" t="s">
        <v>83</v>
      </c>
      <c r="BK204" s="192">
        <f>ROUND(I204*H204,2)</f>
        <v>0</v>
      </c>
      <c r="BL204" s="16" t="s">
        <v>163</v>
      </c>
      <c r="BM204" s="191" t="s">
        <v>1470</v>
      </c>
    </row>
    <row r="205" spans="1:65" s="2" customFormat="1" ht="11.25">
      <c r="A205" s="34"/>
      <c r="B205" s="35"/>
      <c r="C205" s="36"/>
      <c r="D205" s="193" t="s">
        <v>165</v>
      </c>
      <c r="E205" s="36"/>
      <c r="F205" s="194" t="s">
        <v>929</v>
      </c>
      <c r="G205" s="36"/>
      <c r="H205" s="36"/>
      <c r="I205" s="195"/>
      <c r="J205" s="36"/>
      <c r="K205" s="36"/>
      <c r="L205" s="39"/>
      <c r="M205" s="196"/>
      <c r="N205" s="197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6" t="s">
        <v>165</v>
      </c>
      <c r="AU205" s="16" t="s">
        <v>85</v>
      </c>
    </row>
    <row r="206" spans="1:65" s="2" customFormat="1" ht="16.5" customHeight="1">
      <c r="A206" s="34"/>
      <c r="B206" s="35"/>
      <c r="C206" s="211" t="s">
        <v>354</v>
      </c>
      <c r="D206" s="211" t="s">
        <v>336</v>
      </c>
      <c r="E206" s="212" t="s">
        <v>931</v>
      </c>
      <c r="F206" s="213" t="s">
        <v>932</v>
      </c>
      <c r="G206" s="214" t="s">
        <v>417</v>
      </c>
      <c r="H206" s="215">
        <v>1</v>
      </c>
      <c r="I206" s="216"/>
      <c r="J206" s="217">
        <f>ROUND(I206*H206,2)</f>
        <v>0</v>
      </c>
      <c r="K206" s="213" t="s">
        <v>162</v>
      </c>
      <c r="L206" s="218"/>
      <c r="M206" s="219" t="s">
        <v>19</v>
      </c>
      <c r="N206" s="220" t="s">
        <v>47</v>
      </c>
      <c r="O206" s="64"/>
      <c r="P206" s="189">
        <f>O206*H206</f>
        <v>0</v>
      </c>
      <c r="Q206" s="189">
        <v>3.6000000000000002E-4</v>
      </c>
      <c r="R206" s="189">
        <f>Q206*H206</f>
        <v>3.6000000000000002E-4</v>
      </c>
      <c r="S206" s="189">
        <v>0</v>
      </c>
      <c r="T206" s="19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1" t="s">
        <v>214</v>
      </c>
      <c r="AT206" s="191" t="s">
        <v>336</v>
      </c>
      <c r="AU206" s="191" t="s">
        <v>85</v>
      </c>
      <c r="AY206" s="16" t="s">
        <v>156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6" t="s">
        <v>83</v>
      </c>
      <c r="BK206" s="192">
        <f>ROUND(I206*H206,2)</f>
        <v>0</v>
      </c>
      <c r="BL206" s="16" t="s">
        <v>163</v>
      </c>
      <c r="BM206" s="191" t="s">
        <v>1471</v>
      </c>
    </row>
    <row r="207" spans="1:65" s="2" customFormat="1" ht="11.25">
      <c r="A207" s="34"/>
      <c r="B207" s="35"/>
      <c r="C207" s="36"/>
      <c r="D207" s="193" t="s">
        <v>165</v>
      </c>
      <c r="E207" s="36"/>
      <c r="F207" s="194" t="s">
        <v>932</v>
      </c>
      <c r="G207" s="36"/>
      <c r="H207" s="36"/>
      <c r="I207" s="195"/>
      <c r="J207" s="36"/>
      <c r="K207" s="36"/>
      <c r="L207" s="39"/>
      <c r="M207" s="196"/>
      <c r="N207" s="197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6" t="s">
        <v>165</v>
      </c>
      <c r="AU207" s="16" t="s">
        <v>85</v>
      </c>
    </row>
    <row r="208" spans="1:65" s="2" customFormat="1" ht="16.5" customHeight="1">
      <c r="A208" s="34"/>
      <c r="B208" s="35"/>
      <c r="C208" s="211" t="s">
        <v>361</v>
      </c>
      <c r="D208" s="211" t="s">
        <v>336</v>
      </c>
      <c r="E208" s="212" t="s">
        <v>934</v>
      </c>
      <c r="F208" s="213" t="s">
        <v>935</v>
      </c>
      <c r="G208" s="214" t="s">
        <v>417</v>
      </c>
      <c r="H208" s="215">
        <v>1</v>
      </c>
      <c r="I208" s="216"/>
      <c r="J208" s="217">
        <f>ROUND(I208*H208,2)</f>
        <v>0</v>
      </c>
      <c r="K208" s="213" t="s">
        <v>19</v>
      </c>
      <c r="L208" s="218"/>
      <c r="M208" s="219" t="s">
        <v>19</v>
      </c>
      <c r="N208" s="220" t="s">
        <v>47</v>
      </c>
      <c r="O208" s="64"/>
      <c r="P208" s="189">
        <f>O208*H208</f>
        <v>0</v>
      </c>
      <c r="Q208" s="189">
        <v>6.0000000000000001E-3</v>
      </c>
      <c r="R208" s="189">
        <f>Q208*H208</f>
        <v>6.0000000000000001E-3</v>
      </c>
      <c r="S208" s="189">
        <v>0</v>
      </c>
      <c r="T208" s="19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1" t="s">
        <v>214</v>
      </c>
      <c r="AT208" s="191" t="s">
        <v>336</v>
      </c>
      <c r="AU208" s="191" t="s">
        <v>85</v>
      </c>
      <c r="AY208" s="16" t="s">
        <v>156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6" t="s">
        <v>83</v>
      </c>
      <c r="BK208" s="192">
        <f>ROUND(I208*H208,2)</f>
        <v>0</v>
      </c>
      <c r="BL208" s="16" t="s">
        <v>163</v>
      </c>
      <c r="BM208" s="191" t="s">
        <v>1472</v>
      </c>
    </row>
    <row r="209" spans="1:65" s="2" customFormat="1" ht="11.25">
      <c r="A209" s="34"/>
      <c r="B209" s="35"/>
      <c r="C209" s="36"/>
      <c r="D209" s="193" t="s">
        <v>165</v>
      </c>
      <c r="E209" s="36"/>
      <c r="F209" s="194" t="s">
        <v>935</v>
      </c>
      <c r="G209" s="36"/>
      <c r="H209" s="36"/>
      <c r="I209" s="195"/>
      <c r="J209" s="36"/>
      <c r="K209" s="36"/>
      <c r="L209" s="39"/>
      <c r="M209" s="196"/>
      <c r="N209" s="197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6" t="s">
        <v>165</v>
      </c>
      <c r="AU209" s="16" t="s">
        <v>85</v>
      </c>
    </row>
    <row r="210" spans="1:65" s="2" customFormat="1" ht="16.5" customHeight="1">
      <c r="A210" s="34"/>
      <c r="B210" s="35"/>
      <c r="C210" s="211" t="s">
        <v>367</v>
      </c>
      <c r="D210" s="211" t="s">
        <v>336</v>
      </c>
      <c r="E210" s="212" t="s">
        <v>937</v>
      </c>
      <c r="F210" s="213" t="s">
        <v>938</v>
      </c>
      <c r="G210" s="214" t="s">
        <v>417</v>
      </c>
      <c r="H210" s="215">
        <v>3</v>
      </c>
      <c r="I210" s="216"/>
      <c r="J210" s="217">
        <f>ROUND(I210*H210,2)</f>
        <v>0</v>
      </c>
      <c r="K210" s="213" t="s">
        <v>19</v>
      </c>
      <c r="L210" s="218"/>
      <c r="M210" s="219" t="s">
        <v>19</v>
      </c>
      <c r="N210" s="220" t="s">
        <v>47</v>
      </c>
      <c r="O210" s="64"/>
      <c r="P210" s="189">
        <f>O210*H210</f>
        <v>0</v>
      </c>
      <c r="Q210" s="189">
        <v>2.5999999999999998E-4</v>
      </c>
      <c r="R210" s="189">
        <f>Q210*H210</f>
        <v>7.7999999999999988E-4</v>
      </c>
      <c r="S210" s="189">
        <v>0</v>
      </c>
      <c r="T210" s="19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1" t="s">
        <v>214</v>
      </c>
      <c r="AT210" s="191" t="s">
        <v>336</v>
      </c>
      <c r="AU210" s="191" t="s">
        <v>85</v>
      </c>
      <c r="AY210" s="16" t="s">
        <v>156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6" t="s">
        <v>83</v>
      </c>
      <c r="BK210" s="192">
        <f>ROUND(I210*H210,2)</f>
        <v>0</v>
      </c>
      <c r="BL210" s="16" t="s">
        <v>163</v>
      </c>
      <c r="BM210" s="191" t="s">
        <v>1473</v>
      </c>
    </row>
    <row r="211" spans="1:65" s="2" customFormat="1" ht="11.25">
      <c r="A211" s="34"/>
      <c r="B211" s="35"/>
      <c r="C211" s="36"/>
      <c r="D211" s="193" t="s">
        <v>165</v>
      </c>
      <c r="E211" s="36"/>
      <c r="F211" s="194" t="s">
        <v>938</v>
      </c>
      <c r="G211" s="36"/>
      <c r="H211" s="36"/>
      <c r="I211" s="195"/>
      <c r="J211" s="36"/>
      <c r="K211" s="36"/>
      <c r="L211" s="39"/>
      <c r="M211" s="196"/>
      <c r="N211" s="197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6" t="s">
        <v>165</v>
      </c>
      <c r="AU211" s="16" t="s">
        <v>85</v>
      </c>
    </row>
    <row r="212" spans="1:65" s="2" customFormat="1" ht="16.5" customHeight="1">
      <c r="A212" s="34"/>
      <c r="B212" s="35"/>
      <c r="C212" s="211" t="s">
        <v>374</v>
      </c>
      <c r="D212" s="211" t="s">
        <v>336</v>
      </c>
      <c r="E212" s="212" t="s">
        <v>940</v>
      </c>
      <c r="F212" s="213" t="s">
        <v>941</v>
      </c>
      <c r="G212" s="214" t="s">
        <v>417</v>
      </c>
      <c r="H212" s="215">
        <v>1</v>
      </c>
      <c r="I212" s="216"/>
      <c r="J212" s="217">
        <f>ROUND(I212*H212,2)</f>
        <v>0</v>
      </c>
      <c r="K212" s="213" t="s">
        <v>162</v>
      </c>
      <c r="L212" s="218"/>
      <c r="M212" s="219" t="s">
        <v>19</v>
      </c>
      <c r="N212" s="220" t="s">
        <v>47</v>
      </c>
      <c r="O212" s="64"/>
      <c r="P212" s="189">
        <f>O212*H212</f>
        <v>0</v>
      </c>
      <c r="Q212" s="189">
        <v>2.3000000000000001E-4</v>
      </c>
      <c r="R212" s="189">
        <f>Q212*H212</f>
        <v>2.3000000000000001E-4</v>
      </c>
      <c r="S212" s="189">
        <v>0</v>
      </c>
      <c r="T212" s="19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1" t="s">
        <v>214</v>
      </c>
      <c r="AT212" s="191" t="s">
        <v>336</v>
      </c>
      <c r="AU212" s="191" t="s">
        <v>85</v>
      </c>
      <c r="AY212" s="16" t="s">
        <v>156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6" t="s">
        <v>83</v>
      </c>
      <c r="BK212" s="192">
        <f>ROUND(I212*H212,2)</f>
        <v>0</v>
      </c>
      <c r="BL212" s="16" t="s">
        <v>163</v>
      </c>
      <c r="BM212" s="191" t="s">
        <v>1474</v>
      </c>
    </row>
    <row r="213" spans="1:65" s="2" customFormat="1" ht="11.25">
      <c r="A213" s="34"/>
      <c r="B213" s="35"/>
      <c r="C213" s="36"/>
      <c r="D213" s="193" t="s">
        <v>165</v>
      </c>
      <c r="E213" s="36"/>
      <c r="F213" s="194" t="s">
        <v>941</v>
      </c>
      <c r="G213" s="36"/>
      <c r="H213" s="36"/>
      <c r="I213" s="195"/>
      <c r="J213" s="36"/>
      <c r="K213" s="36"/>
      <c r="L213" s="39"/>
      <c r="M213" s="196"/>
      <c r="N213" s="197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6" t="s">
        <v>165</v>
      </c>
      <c r="AU213" s="16" t="s">
        <v>85</v>
      </c>
    </row>
    <row r="214" spans="1:65" s="2" customFormat="1" ht="16.5" customHeight="1">
      <c r="A214" s="34"/>
      <c r="B214" s="35"/>
      <c r="C214" s="211" t="s">
        <v>381</v>
      </c>
      <c r="D214" s="211" t="s">
        <v>336</v>
      </c>
      <c r="E214" s="212" t="s">
        <v>943</v>
      </c>
      <c r="F214" s="213" t="s">
        <v>944</v>
      </c>
      <c r="G214" s="214" t="s">
        <v>417</v>
      </c>
      <c r="H214" s="215">
        <v>1</v>
      </c>
      <c r="I214" s="216"/>
      <c r="J214" s="217">
        <f>ROUND(I214*H214,2)</f>
        <v>0</v>
      </c>
      <c r="K214" s="213" t="s">
        <v>19</v>
      </c>
      <c r="L214" s="218"/>
      <c r="M214" s="219" t="s">
        <v>19</v>
      </c>
      <c r="N214" s="220" t="s">
        <v>47</v>
      </c>
      <c r="O214" s="64"/>
      <c r="P214" s="189">
        <f>O214*H214</f>
        <v>0</v>
      </c>
      <c r="Q214" s="189">
        <v>6.9999999999999999E-4</v>
      </c>
      <c r="R214" s="189">
        <f>Q214*H214</f>
        <v>6.9999999999999999E-4</v>
      </c>
      <c r="S214" s="189">
        <v>0</v>
      </c>
      <c r="T214" s="19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1" t="s">
        <v>214</v>
      </c>
      <c r="AT214" s="191" t="s">
        <v>336</v>
      </c>
      <c r="AU214" s="191" t="s">
        <v>85</v>
      </c>
      <c r="AY214" s="16" t="s">
        <v>156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6" t="s">
        <v>83</v>
      </c>
      <c r="BK214" s="192">
        <f>ROUND(I214*H214,2)</f>
        <v>0</v>
      </c>
      <c r="BL214" s="16" t="s">
        <v>163</v>
      </c>
      <c r="BM214" s="191" t="s">
        <v>1475</v>
      </c>
    </row>
    <row r="215" spans="1:65" s="2" customFormat="1" ht="19.5">
      <c r="A215" s="34"/>
      <c r="B215" s="35"/>
      <c r="C215" s="36"/>
      <c r="D215" s="193" t="s">
        <v>165</v>
      </c>
      <c r="E215" s="36"/>
      <c r="F215" s="194" t="s">
        <v>1476</v>
      </c>
      <c r="G215" s="36"/>
      <c r="H215" s="36"/>
      <c r="I215" s="195"/>
      <c r="J215" s="36"/>
      <c r="K215" s="36"/>
      <c r="L215" s="39"/>
      <c r="M215" s="196"/>
      <c r="N215" s="197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6" t="s">
        <v>165</v>
      </c>
      <c r="AU215" s="16" t="s">
        <v>85</v>
      </c>
    </row>
    <row r="216" spans="1:65" s="2" customFormat="1" ht="16.5" customHeight="1">
      <c r="A216" s="34"/>
      <c r="B216" s="35"/>
      <c r="C216" s="211" t="s">
        <v>390</v>
      </c>
      <c r="D216" s="211" t="s">
        <v>336</v>
      </c>
      <c r="E216" s="212" t="s">
        <v>946</v>
      </c>
      <c r="F216" s="213" t="s">
        <v>947</v>
      </c>
      <c r="G216" s="214" t="s">
        <v>417</v>
      </c>
      <c r="H216" s="215">
        <v>1</v>
      </c>
      <c r="I216" s="216"/>
      <c r="J216" s="217">
        <f>ROUND(I216*H216,2)</f>
        <v>0</v>
      </c>
      <c r="K216" s="213" t="s">
        <v>162</v>
      </c>
      <c r="L216" s="218"/>
      <c r="M216" s="219" t="s">
        <v>19</v>
      </c>
      <c r="N216" s="220" t="s">
        <v>47</v>
      </c>
      <c r="O216" s="64"/>
      <c r="P216" s="189">
        <f>O216*H216</f>
        <v>0</v>
      </c>
      <c r="Q216" s="189">
        <v>1.7000000000000001E-4</v>
      </c>
      <c r="R216" s="189">
        <f>Q216*H216</f>
        <v>1.7000000000000001E-4</v>
      </c>
      <c r="S216" s="189">
        <v>0</v>
      </c>
      <c r="T216" s="19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1" t="s">
        <v>214</v>
      </c>
      <c r="AT216" s="191" t="s">
        <v>336</v>
      </c>
      <c r="AU216" s="191" t="s">
        <v>85</v>
      </c>
      <c r="AY216" s="16" t="s">
        <v>156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6" t="s">
        <v>83</v>
      </c>
      <c r="BK216" s="192">
        <f>ROUND(I216*H216,2)</f>
        <v>0</v>
      </c>
      <c r="BL216" s="16" t="s">
        <v>163</v>
      </c>
      <c r="BM216" s="191" t="s">
        <v>1477</v>
      </c>
    </row>
    <row r="217" spans="1:65" s="2" customFormat="1" ht="11.25">
      <c r="A217" s="34"/>
      <c r="B217" s="35"/>
      <c r="C217" s="36"/>
      <c r="D217" s="193" t="s">
        <v>165</v>
      </c>
      <c r="E217" s="36"/>
      <c r="F217" s="194" t="s">
        <v>947</v>
      </c>
      <c r="G217" s="36"/>
      <c r="H217" s="36"/>
      <c r="I217" s="195"/>
      <c r="J217" s="36"/>
      <c r="K217" s="36"/>
      <c r="L217" s="39"/>
      <c r="M217" s="196"/>
      <c r="N217" s="197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6" t="s">
        <v>165</v>
      </c>
      <c r="AU217" s="16" t="s">
        <v>85</v>
      </c>
    </row>
    <row r="218" spans="1:65" s="2" customFormat="1" ht="16.5" customHeight="1">
      <c r="A218" s="34"/>
      <c r="B218" s="35"/>
      <c r="C218" s="211" t="s">
        <v>397</v>
      </c>
      <c r="D218" s="211" t="s">
        <v>336</v>
      </c>
      <c r="E218" s="212" t="s">
        <v>949</v>
      </c>
      <c r="F218" s="213" t="s">
        <v>950</v>
      </c>
      <c r="G218" s="214" t="s">
        <v>417</v>
      </c>
      <c r="H218" s="215">
        <v>1</v>
      </c>
      <c r="I218" s="216"/>
      <c r="J218" s="217">
        <f>ROUND(I218*H218,2)</f>
        <v>0</v>
      </c>
      <c r="K218" s="213" t="s">
        <v>162</v>
      </c>
      <c r="L218" s="218"/>
      <c r="M218" s="219" t="s">
        <v>19</v>
      </c>
      <c r="N218" s="220" t="s">
        <v>47</v>
      </c>
      <c r="O218" s="64"/>
      <c r="P218" s="189">
        <f>O218*H218</f>
        <v>0</v>
      </c>
      <c r="Q218" s="189">
        <v>1E-4</v>
      </c>
      <c r="R218" s="189">
        <f>Q218*H218</f>
        <v>1E-4</v>
      </c>
      <c r="S218" s="189">
        <v>0</v>
      </c>
      <c r="T218" s="19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1" t="s">
        <v>214</v>
      </c>
      <c r="AT218" s="191" t="s">
        <v>336</v>
      </c>
      <c r="AU218" s="191" t="s">
        <v>85</v>
      </c>
      <c r="AY218" s="16" t="s">
        <v>156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6" t="s">
        <v>83</v>
      </c>
      <c r="BK218" s="192">
        <f>ROUND(I218*H218,2)</f>
        <v>0</v>
      </c>
      <c r="BL218" s="16" t="s">
        <v>163</v>
      </c>
      <c r="BM218" s="191" t="s">
        <v>1478</v>
      </c>
    </row>
    <row r="219" spans="1:65" s="2" customFormat="1" ht="11.25">
      <c r="A219" s="34"/>
      <c r="B219" s="35"/>
      <c r="C219" s="36"/>
      <c r="D219" s="193" t="s">
        <v>165</v>
      </c>
      <c r="E219" s="36"/>
      <c r="F219" s="194" t="s">
        <v>950</v>
      </c>
      <c r="G219" s="36"/>
      <c r="H219" s="36"/>
      <c r="I219" s="195"/>
      <c r="J219" s="36"/>
      <c r="K219" s="36"/>
      <c r="L219" s="39"/>
      <c r="M219" s="196"/>
      <c r="N219" s="197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6" t="s">
        <v>165</v>
      </c>
      <c r="AU219" s="16" t="s">
        <v>85</v>
      </c>
    </row>
    <row r="220" spans="1:65" s="2" customFormat="1" ht="16.5" customHeight="1">
      <c r="A220" s="34"/>
      <c r="B220" s="35"/>
      <c r="C220" s="211" t="s">
        <v>403</v>
      </c>
      <c r="D220" s="211" t="s">
        <v>336</v>
      </c>
      <c r="E220" s="212" t="s">
        <v>952</v>
      </c>
      <c r="F220" s="213" t="s">
        <v>953</v>
      </c>
      <c r="G220" s="214" t="s">
        <v>417</v>
      </c>
      <c r="H220" s="215">
        <v>1</v>
      </c>
      <c r="I220" s="216"/>
      <c r="J220" s="217">
        <f>ROUND(I220*H220,2)</f>
        <v>0</v>
      </c>
      <c r="K220" s="213" t="s">
        <v>19</v>
      </c>
      <c r="L220" s="218"/>
      <c r="M220" s="219" t="s">
        <v>19</v>
      </c>
      <c r="N220" s="220" t="s">
        <v>47</v>
      </c>
      <c r="O220" s="64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1" t="s">
        <v>214</v>
      </c>
      <c r="AT220" s="191" t="s">
        <v>336</v>
      </c>
      <c r="AU220" s="191" t="s">
        <v>85</v>
      </c>
      <c r="AY220" s="16" t="s">
        <v>156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6" t="s">
        <v>83</v>
      </c>
      <c r="BK220" s="192">
        <f>ROUND(I220*H220,2)</f>
        <v>0</v>
      </c>
      <c r="BL220" s="16" t="s">
        <v>163</v>
      </c>
      <c r="BM220" s="191" t="s">
        <v>1479</v>
      </c>
    </row>
    <row r="221" spans="1:65" s="2" customFormat="1" ht="11.25">
      <c r="A221" s="34"/>
      <c r="B221" s="35"/>
      <c r="C221" s="36"/>
      <c r="D221" s="193" t="s">
        <v>165</v>
      </c>
      <c r="E221" s="36"/>
      <c r="F221" s="194" t="s">
        <v>953</v>
      </c>
      <c r="G221" s="36"/>
      <c r="H221" s="36"/>
      <c r="I221" s="195"/>
      <c r="J221" s="36"/>
      <c r="K221" s="36"/>
      <c r="L221" s="39"/>
      <c r="M221" s="196"/>
      <c r="N221" s="197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6" t="s">
        <v>165</v>
      </c>
      <c r="AU221" s="16" t="s">
        <v>85</v>
      </c>
    </row>
    <row r="222" spans="1:65" s="2" customFormat="1" ht="16.5" customHeight="1">
      <c r="A222" s="34"/>
      <c r="B222" s="35"/>
      <c r="C222" s="180" t="s">
        <v>414</v>
      </c>
      <c r="D222" s="180" t="s">
        <v>158</v>
      </c>
      <c r="E222" s="181" t="s">
        <v>955</v>
      </c>
      <c r="F222" s="182" t="s">
        <v>956</v>
      </c>
      <c r="G222" s="183" t="s">
        <v>417</v>
      </c>
      <c r="H222" s="184">
        <v>2</v>
      </c>
      <c r="I222" s="185"/>
      <c r="J222" s="186">
        <f>ROUND(I222*H222,2)</f>
        <v>0</v>
      </c>
      <c r="K222" s="182" t="s">
        <v>162</v>
      </c>
      <c r="L222" s="39"/>
      <c r="M222" s="187" t="s">
        <v>19</v>
      </c>
      <c r="N222" s="188" t="s">
        <v>47</v>
      </c>
      <c r="O222" s="64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1" t="s">
        <v>163</v>
      </c>
      <c r="AT222" s="191" t="s">
        <v>158</v>
      </c>
      <c r="AU222" s="191" t="s">
        <v>85</v>
      </c>
      <c r="AY222" s="16" t="s">
        <v>156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6" t="s">
        <v>83</v>
      </c>
      <c r="BK222" s="192">
        <f>ROUND(I222*H222,2)</f>
        <v>0</v>
      </c>
      <c r="BL222" s="16" t="s">
        <v>163</v>
      </c>
      <c r="BM222" s="191" t="s">
        <v>1480</v>
      </c>
    </row>
    <row r="223" spans="1:65" s="2" customFormat="1" ht="11.25">
      <c r="A223" s="34"/>
      <c r="B223" s="35"/>
      <c r="C223" s="36"/>
      <c r="D223" s="193" t="s">
        <v>165</v>
      </c>
      <c r="E223" s="36"/>
      <c r="F223" s="194" t="s">
        <v>958</v>
      </c>
      <c r="G223" s="36"/>
      <c r="H223" s="36"/>
      <c r="I223" s="195"/>
      <c r="J223" s="36"/>
      <c r="K223" s="36"/>
      <c r="L223" s="39"/>
      <c r="M223" s="196"/>
      <c r="N223" s="197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6" t="s">
        <v>165</v>
      </c>
      <c r="AU223" s="16" t="s">
        <v>85</v>
      </c>
    </row>
    <row r="224" spans="1:65" s="2" customFormat="1" ht="11.25">
      <c r="A224" s="34"/>
      <c r="B224" s="35"/>
      <c r="C224" s="36"/>
      <c r="D224" s="198" t="s">
        <v>167</v>
      </c>
      <c r="E224" s="36"/>
      <c r="F224" s="199" t="s">
        <v>959</v>
      </c>
      <c r="G224" s="36"/>
      <c r="H224" s="36"/>
      <c r="I224" s="195"/>
      <c r="J224" s="36"/>
      <c r="K224" s="36"/>
      <c r="L224" s="39"/>
      <c r="M224" s="196"/>
      <c r="N224" s="197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6" t="s">
        <v>167</v>
      </c>
      <c r="AU224" s="16" t="s">
        <v>85</v>
      </c>
    </row>
    <row r="225" spans="1:65" s="13" customFormat="1" ht="11.25">
      <c r="B225" s="200"/>
      <c r="C225" s="201"/>
      <c r="D225" s="193" t="s">
        <v>169</v>
      </c>
      <c r="E225" s="202" t="s">
        <v>19</v>
      </c>
      <c r="F225" s="203" t="s">
        <v>1481</v>
      </c>
      <c r="G225" s="201"/>
      <c r="H225" s="204">
        <v>2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169</v>
      </c>
      <c r="AU225" s="210" t="s">
        <v>85</v>
      </c>
      <c r="AV225" s="13" t="s">
        <v>85</v>
      </c>
      <c r="AW225" s="13" t="s">
        <v>38</v>
      </c>
      <c r="AX225" s="13" t="s">
        <v>83</v>
      </c>
      <c r="AY225" s="210" t="s">
        <v>156</v>
      </c>
    </row>
    <row r="226" spans="1:65" s="2" customFormat="1" ht="16.5" customHeight="1">
      <c r="A226" s="34"/>
      <c r="B226" s="35"/>
      <c r="C226" s="211" t="s">
        <v>421</v>
      </c>
      <c r="D226" s="211" t="s">
        <v>336</v>
      </c>
      <c r="E226" s="212" t="s">
        <v>961</v>
      </c>
      <c r="F226" s="213" t="s">
        <v>962</v>
      </c>
      <c r="G226" s="214" t="s">
        <v>417</v>
      </c>
      <c r="H226" s="215">
        <v>1</v>
      </c>
      <c r="I226" s="216"/>
      <c r="J226" s="217">
        <f>ROUND(I226*H226,2)</f>
        <v>0</v>
      </c>
      <c r="K226" s="213" t="s">
        <v>162</v>
      </c>
      <c r="L226" s="218"/>
      <c r="M226" s="219" t="s">
        <v>19</v>
      </c>
      <c r="N226" s="220" t="s">
        <v>47</v>
      </c>
      <c r="O226" s="64"/>
      <c r="P226" s="189">
        <f>O226*H226</f>
        <v>0</v>
      </c>
      <c r="Q226" s="189">
        <v>5.5999999999999995E-4</v>
      </c>
      <c r="R226" s="189">
        <f>Q226*H226</f>
        <v>5.5999999999999995E-4</v>
      </c>
      <c r="S226" s="189">
        <v>0</v>
      </c>
      <c r="T226" s="19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1" t="s">
        <v>214</v>
      </c>
      <c r="AT226" s="191" t="s">
        <v>336</v>
      </c>
      <c r="AU226" s="191" t="s">
        <v>85</v>
      </c>
      <c r="AY226" s="16" t="s">
        <v>156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6" t="s">
        <v>83</v>
      </c>
      <c r="BK226" s="192">
        <f>ROUND(I226*H226,2)</f>
        <v>0</v>
      </c>
      <c r="BL226" s="16" t="s">
        <v>163</v>
      </c>
      <c r="BM226" s="191" t="s">
        <v>1482</v>
      </c>
    </row>
    <row r="227" spans="1:65" s="2" customFormat="1" ht="11.25">
      <c r="A227" s="34"/>
      <c r="B227" s="35"/>
      <c r="C227" s="36"/>
      <c r="D227" s="193" t="s">
        <v>165</v>
      </c>
      <c r="E227" s="36"/>
      <c r="F227" s="194" t="s">
        <v>962</v>
      </c>
      <c r="G227" s="36"/>
      <c r="H227" s="36"/>
      <c r="I227" s="195"/>
      <c r="J227" s="36"/>
      <c r="K227" s="36"/>
      <c r="L227" s="39"/>
      <c r="M227" s="196"/>
      <c r="N227" s="197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6" t="s">
        <v>165</v>
      </c>
      <c r="AU227" s="16" t="s">
        <v>85</v>
      </c>
    </row>
    <row r="228" spans="1:65" s="2" customFormat="1" ht="16.5" customHeight="1">
      <c r="A228" s="34"/>
      <c r="B228" s="35"/>
      <c r="C228" s="211" t="s">
        <v>428</v>
      </c>
      <c r="D228" s="211" t="s">
        <v>336</v>
      </c>
      <c r="E228" s="212" t="s">
        <v>1483</v>
      </c>
      <c r="F228" s="213" t="s">
        <v>1484</v>
      </c>
      <c r="G228" s="214" t="s">
        <v>417</v>
      </c>
      <c r="H228" s="215">
        <v>1</v>
      </c>
      <c r="I228" s="216"/>
      <c r="J228" s="217">
        <f>ROUND(I228*H228,2)</f>
        <v>0</v>
      </c>
      <c r="K228" s="213" t="s">
        <v>19</v>
      </c>
      <c r="L228" s="218"/>
      <c r="M228" s="219" t="s">
        <v>19</v>
      </c>
      <c r="N228" s="220" t="s">
        <v>47</v>
      </c>
      <c r="O228" s="64"/>
      <c r="P228" s="189">
        <f>O228*H228</f>
        <v>0</v>
      </c>
      <c r="Q228" s="189">
        <v>1.9000000000000001E-4</v>
      </c>
      <c r="R228" s="189">
        <f>Q228*H228</f>
        <v>1.9000000000000001E-4</v>
      </c>
      <c r="S228" s="189">
        <v>0</v>
      </c>
      <c r="T228" s="19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1" t="s">
        <v>214</v>
      </c>
      <c r="AT228" s="191" t="s">
        <v>336</v>
      </c>
      <c r="AU228" s="191" t="s">
        <v>85</v>
      </c>
      <c r="AY228" s="16" t="s">
        <v>156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6" t="s">
        <v>83</v>
      </c>
      <c r="BK228" s="192">
        <f>ROUND(I228*H228,2)</f>
        <v>0</v>
      </c>
      <c r="BL228" s="16" t="s">
        <v>163</v>
      </c>
      <c r="BM228" s="191" t="s">
        <v>1485</v>
      </c>
    </row>
    <row r="229" spans="1:65" s="2" customFormat="1" ht="11.25">
      <c r="A229" s="34"/>
      <c r="B229" s="35"/>
      <c r="C229" s="36"/>
      <c r="D229" s="193" t="s">
        <v>165</v>
      </c>
      <c r="E229" s="36"/>
      <c r="F229" s="194" t="s">
        <v>1484</v>
      </c>
      <c r="G229" s="36"/>
      <c r="H229" s="36"/>
      <c r="I229" s="195"/>
      <c r="J229" s="36"/>
      <c r="K229" s="36"/>
      <c r="L229" s="39"/>
      <c r="M229" s="196"/>
      <c r="N229" s="197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6" t="s">
        <v>165</v>
      </c>
      <c r="AU229" s="16" t="s">
        <v>85</v>
      </c>
    </row>
    <row r="230" spans="1:65" s="2" customFormat="1" ht="16.5" customHeight="1">
      <c r="A230" s="34"/>
      <c r="B230" s="35"/>
      <c r="C230" s="180" t="s">
        <v>435</v>
      </c>
      <c r="D230" s="180" t="s">
        <v>158</v>
      </c>
      <c r="E230" s="181" t="s">
        <v>964</v>
      </c>
      <c r="F230" s="182" t="s">
        <v>965</v>
      </c>
      <c r="G230" s="183" t="s">
        <v>417</v>
      </c>
      <c r="H230" s="184">
        <v>1</v>
      </c>
      <c r="I230" s="185"/>
      <c r="J230" s="186">
        <f>ROUND(I230*H230,2)</f>
        <v>0</v>
      </c>
      <c r="K230" s="182" t="s">
        <v>162</v>
      </c>
      <c r="L230" s="39"/>
      <c r="M230" s="187" t="s">
        <v>19</v>
      </c>
      <c r="N230" s="188" t="s">
        <v>47</v>
      </c>
      <c r="O230" s="64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1" t="s">
        <v>163</v>
      </c>
      <c r="AT230" s="191" t="s">
        <v>158</v>
      </c>
      <c r="AU230" s="191" t="s">
        <v>85</v>
      </c>
      <c r="AY230" s="16" t="s">
        <v>156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6" t="s">
        <v>83</v>
      </c>
      <c r="BK230" s="192">
        <f>ROUND(I230*H230,2)</f>
        <v>0</v>
      </c>
      <c r="BL230" s="16" t="s">
        <v>163</v>
      </c>
      <c r="BM230" s="191" t="s">
        <v>1486</v>
      </c>
    </row>
    <row r="231" spans="1:65" s="2" customFormat="1" ht="11.25">
      <c r="A231" s="34"/>
      <c r="B231" s="35"/>
      <c r="C231" s="36"/>
      <c r="D231" s="193" t="s">
        <v>165</v>
      </c>
      <c r="E231" s="36"/>
      <c r="F231" s="194" t="s">
        <v>967</v>
      </c>
      <c r="G231" s="36"/>
      <c r="H231" s="36"/>
      <c r="I231" s="195"/>
      <c r="J231" s="36"/>
      <c r="K231" s="36"/>
      <c r="L231" s="39"/>
      <c r="M231" s="196"/>
      <c r="N231" s="197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6" t="s">
        <v>165</v>
      </c>
      <c r="AU231" s="16" t="s">
        <v>85</v>
      </c>
    </row>
    <row r="232" spans="1:65" s="2" customFormat="1" ht="11.25">
      <c r="A232" s="34"/>
      <c r="B232" s="35"/>
      <c r="C232" s="36"/>
      <c r="D232" s="198" t="s">
        <v>167</v>
      </c>
      <c r="E232" s="36"/>
      <c r="F232" s="199" t="s">
        <v>968</v>
      </c>
      <c r="G232" s="36"/>
      <c r="H232" s="36"/>
      <c r="I232" s="195"/>
      <c r="J232" s="36"/>
      <c r="K232" s="36"/>
      <c r="L232" s="39"/>
      <c r="M232" s="196"/>
      <c r="N232" s="197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6" t="s">
        <v>167</v>
      </c>
      <c r="AU232" s="16" t="s">
        <v>85</v>
      </c>
    </row>
    <row r="233" spans="1:65" s="13" customFormat="1" ht="11.25">
      <c r="B233" s="200"/>
      <c r="C233" s="201"/>
      <c r="D233" s="193" t="s">
        <v>169</v>
      </c>
      <c r="E233" s="202" t="s">
        <v>19</v>
      </c>
      <c r="F233" s="203" t="s">
        <v>1487</v>
      </c>
      <c r="G233" s="201"/>
      <c r="H233" s="204">
        <v>1</v>
      </c>
      <c r="I233" s="205"/>
      <c r="J233" s="201"/>
      <c r="K233" s="201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169</v>
      </c>
      <c r="AU233" s="210" t="s">
        <v>85</v>
      </c>
      <c r="AV233" s="13" t="s">
        <v>85</v>
      </c>
      <c r="AW233" s="13" t="s">
        <v>38</v>
      </c>
      <c r="AX233" s="13" t="s">
        <v>76</v>
      </c>
      <c r="AY233" s="210" t="s">
        <v>156</v>
      </c>
    </row>
    <row r="234" spans="1:65" s="2" customFormat="1" ht="16.5" customHeight="1">
      <c r="A234" s="34"/>
      <c r="B234" s="35"/>
      <c r="C234" s="211" t="s">
        <v>442</v>
      </c>
      <c r="D234" s="211" t="s">
        <v>336</v>
      </c>
      <c r="E234" s="212" t="s">
        <v>974</v>
      </c>
      <c r="F234" s="213" t="s">
        <v>975</v>
      </c>
      <c r="G234" s="214" t="s">
        <v>417</v>
      </c>
      <c r="H234" s="215">
        <v>1</v>
      </c>
      <c r="I234" s="216"/>
      <c r="J234" s="217">
        <f>ROUND(I234*H234,2)</f>
        <v>0</v>
      </c>
      <c r="K234" s="213" t="s">
        <v>162</v>
      </c>
      <c r="L234" s="218"/>
      <c r="M234" s="219" t="s">
        <v>19</v>
      </c>
      <c r="N234" s="220" t="s">
        <v>47</v>
      </c>
      <c r="O234" s="64"/>
      <c r="P234" s="189">
        <f>O234*H234</f>
        <v>0</v>
      </c>
      <c r="Q234" s="189">
        <v>2.5000000000000001E-4</v>
      </c>
      <c r="R234" s="189">
        <f>Q234*H234</f>
        <v>2.5000000000000001E-4</v>
      </c>
      <c r="S234" s="189">
        <v>0</v>
      </c>
      <c r="T234" s="19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1" t="s">
        <v>214</v>
      </c>
      <c r="AT234" s="191" t="s">
        <v>336</v>
      </c>
      <c r="AU234" s="191" t="s">
        <v>85</v>
      </c>
      <c r="AY234" s="16" t="s">
        <v>156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6" t="s">
        <v>83</v>
      </c>
      <c r="BK234" s="192">
        <f>ROUND(I234*H234,2)</f>
        <v>0</v>
      </c>
      <c r="BL234" s="16" t="s">
        <v>163</v>
      </c>
      <c r="BM234" s="191" t="s">
        <v>1488</v>
      </c>
    </row>
    <row r="235" spans="1:65" s="2" customFormat="1" ht="11.25">
      <c r="A235" s="34"/>
      <c r="B235" s="35"/>
      <c r="C235" s="36"/>
      <c r="D235" s="193" t="s">
        <v>165</v>
      </c>
      <c r="E235" s="36"/>
      <c r="F235" s="194" t="s">
        <v>975</v>
      </c>
      <c r="G235" s="36"/>
      <c r="H235" s="36"/>
      <c r="I235" s="195"/>
      <c r="J235" s="36"/>
      <c r="K235" s="36"/>
      <c r="L235" s="39"/>
      <c r="M235" s="196"/>
      <c r="N235" s="197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6" t="s">
        <v>165</v>
      </c>
      <c r="AU235" s="16" t="s">
        <v>85</v>
      </c>
    </row>
    <row r="236" spans="1:65" s="2" customFormat="1" ht="16.5" customHeight="1">
      <c r="A236" s="34"/>
      <c r="B236" s="35"/>
      <c r="C236" s="180" t="s">
        <v>450</v>
      </c>
      <c r="D236" s="180" t="s">
        <v>158</v>
      </c>
      <c r="E236" s="181" t="s">
        <v>977</v>
      </c>
      <c r="F236" s="182" t="s">
        <v>978</v>
      </c>
      <c r="G236" s="183" t="s">
        <v>417</v>
      </c>
      <c r="H236" s="184">
        <v>1</v>
      </c>
      <c r="I236" s="185"/>
      <c r="J236" s="186">
        <f>ROUND(I236*H236,2)</f>
        <v>0</v>
      </c>
      <c r="K236" s="182" t="s">
        <v>162</v>
      </c>
      <c r="L236" s="39"/>
      <c r="M236" s="187" t="s">
        <v>19</v>
      </c>
      <c r="N236" s="188" t="s">
        <v>47</v>
      </c>
      <c r="O236" s="64"/>
      <c r="P236" s="189">
        <f>O236*H236</f>
        <v>0</v>
      </c>
      <c r="Q236" s="189">
        <v>3.4000000000000002E-4</v>
      </c>
      <c r="R236" s="189">
        <f>Q236*H236</f>
        <v>3.4000000000000002E-4</v>
      </c>
      <c r="S236" s="189">
        <v>0</v>
      </c>
      <c r="T236" s="19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1" t="s">
        <v>271</v>
      </c>
      <c r="AT236" s="191" t="s">
        <v>158</v>
      </c>
      <c r="AU236" s="191" t="s">
        <v>85</v>
      </c>
      <c r="AY236" s="16" t="s">
        <v>156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6" t="s">
        <v>83</v>
      </c>
      <c r="BK236" s="192">
        <f>ROUND(I236*H236,2)</f>
        <v>0</v>
      </c>
      <c r="BL236" s="16" t="s">
        <v>271</v>
      </c>
      <c r="BM236" s="191" t="s">
        <v>1489</v>
      </c>
    </row>
    <row r="237" spans="1:65" s="2" customFormat="1" ht="11.25">
      <c r="A237" s="34"/>
      <c r="B237" s="35"/>
      <c r="C237" s="36"/>
      <c r="D237" s="193" t="s">
        <v>165</v>
      </c>
      <c r="E237" s="36"/>
      <c r="F237" s="194" t="s">
        <v>980</v>
      </c>
      <c r="G237" s="36"/>
      <c r="H237" s="36"/>
      <c r="I237" s="195"/>
      <c r="J237" s="36"/>
      <c r="K237" s="36"/>
      <c r="L237" s="39"/>
      <c r="M237" s="196"/>
      <c r="N237" s="197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6" t="s">
        <v>165</v>
      </c>
      <c r="AU237" s="16" t="s">
        <v>85</v>
      </c>
    </row>
    <row r="238" spans="1:65" s="2" customFormat="1" ht="11.25">
      <c r="A238" s="34"/>
      <c r="B238" s="35"/>
      <c r="C238" s="36"/>
      <c r="D238" s="198" t="s">
        <v>167</v>
      </c>
      <c r="E238" s="36"/>
      <c r="F238" s="199" t="s">
        <v>981</v>
      </c>
      <c r="G238" s="36"/>
      <c r="H238" s="36"/>
      <c r="I238" s="195"/>
      <c r="J238" s="36"/>
      <c r="K238" s="36"/>
      <c r="L238" s="39"/>
      <c r="M238" s="196"/>
      <c r="N238" s="197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6" t="s">
        <v>167</v>
      </c>
      <c r="AU238" s="16" t="s">
        <v>85</v>
      </c>
    </row>
    <row r="239" spans="1:65" s="13" customFormat="1" ht="11.25">
      <c r="B239" s="200"/>
      <c r="C239" s="201"/>
      <c r="D239" s="193" t="s">
        <v>169</v>
      </c>
      <c r="E239" s="202" t="s">
        <v>19</v>
      </c>
      <c r="F239" s="203" t="s">
        <v>1490</v>
      </c>
      <c r="G239" s="201"/>
      <c r="H239" s="204">
        <v>1</v>
      </c>
      <c r="I239" s="205"/>
      <c r="J239" s="201"/>
      <c r="K239" s="201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169</v>
      </c>
      <c r="AU239" s="210" t="s">
        <v>85</v>
      </c>
      <c r="AV239" s="13" t="s">
        <v>85</v>
      </c>
      <c r="AW239" s="13" t="s">
        <v>38</v>
      </c>
      <c r="AX239" s="13" t="s">
        <v>83</v>
      </c>
      <c r="AY239" s="210" t="s">
        <v>156</v>
      </c>
    </row>
    <row r="240" spans="1:65" s="2" customFormat="1" ht="16.5" customHeight="1">
      <c r="A240" s="34"/>
      <c r="B240" s="35"/>
      <c r="C240" s="211" t="s">
        <v>457</v>
      </c>
      <c r="D240" s="211" t="s">
        <v>336</v>
      </c>
      <c r="E240" s="212" t="s">
        <v>983</v>
      </c>
      <c r="F240" s="213" t="s">
        <v>984</v>
      </c>
      <c r="G240" s="214" t="s">
        <v>417</v>
      </c>
      <c r="H240" s="215">
        <v>1</v>
      </c>
      <c r="I240" s="216"/>
      <c r="J240" s="217">
        <f>ROUND(I240*H240,2)</f>
        <v>0</v>
      </c>
      <c r="K240" s="213" t="s">
        <v>19</v>
      </c>
      <c r="L240" s="218"/>
      <c r="M240" s="219" t="s">
        <v>19</v>
      </c>
      <c r="N240" s="220" t="s">
        <v>47</v>
      </c>
      <c r="O240" s="64"/>
      <c r="P240" s="189">
        <f>O240*H240</f>
        <v>0</v>
      </c>
      <c r="Q240" s="189">
        <v>1.1999999999999999E-3</v>
      </c>
      <c r="R240" s="189">
        <f>Q240*H240</f>
        <v>1.1999999999999999E-3</v>
      </c>
      <c r="S240" s="189">
        <v>0</v>
      </c>
      <c r="T240" s="19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1" t="s">
        <v>381</v>
      </c>
      <c r="AT240" s="191" t="s">
        <v>336</v>
      </c>
      <c r="AU240" s="191" t="s">
        <v>85</v>
      </c>
      <c r="AY240" s="16" t="s">
        <v>156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6" t="s">
        <v>83</v>
      </c>
      <c r="BK240" s="192">
        <f>ROUND(I240*H240,2)</f>
        <v>0</v>
      </c>
      <c r="BL240" s="16" t="s">
        <v>271</v>
      </c>
      <c r="BM240" s="191" t="s">
        <v>1491</v>
      </c>
    </row>
    <row r="241" spans="1:65" s="2" customFormat="1" ht="11.25">
      <c r="A241" s="34"/>
      <c r="B241" s="35"/>
      <c r="C241" s="36"/>
      <c r="D241" s="193" t="s">
        <v>165</v>
      </c>
      <c r="E241" s="36"/>
      <c r="F241" s="194" t="s">
        <v>984</v>
      </c>
      <c r="G241" s="36"/>
      <c r="H241" s="36"/>
      <c r="I241" s="195"/>
      <c r="J241" s="36"/>
      <c r="K241" s="36"/>
      <c r="L241" s="39"/>
      <c r="M241" s="196"/>
      <c r="N241" s="197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6" t="s">
        <v>165</v>
      </c>
      <c r="AU241" s="16" t="s">
        <v>85</v>
      </c>
    </row>
    <row r="242" spans="1:65" s="2" customFormat="1" ht="16.5" customHeight="1">
      <c r="A242" s="34"/>
      <c r="B242" s="35"/>
      <c r="C242" s="180" t="s">
        <v>464</v>
      </c>
      <c r="D242" s="180" t="s">
        <v>158</v>
      </c>
      <c r="E242" s="181" t="s">
        <v>986</v>
      </c>
      <c r="F242" s="182" t="s">
        <v>1492</v>
      </c>
      <c r="G242" s="183" t="s">
        <v>993</v>
      </c>
      <c r="H242" s="184">
        <v>1</v>
      </c>
      <c r="I242" s="185"/>
      <c r="J242" s="186">
        <f>ROUND(I242*H242,2)</f>
        <v>0</v>
      </c>
      <c r="K242" s="182" t="s">
        <v>19</v>
      </c>
      <c r="L242" s="39"/>
      <c r="M242" s="187" t="s">
        <v>19</v>
      </c>
      <c r="N242" s="188" t="s">
        <v>47</v>
      </c>
      <c r="O242" s="64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1" t="s">
        <v>163</v>
      </c>
      <c r="AT242" s="191" t="s">
        <v>158</v>
      </c>
      <c r="AU242" s="191" t="s">
        <v>85</v>
      </c>
      <c r="AY242" s="16" t="s">
        <v>156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6" t="s">
        <v>83</v>
      </c>
      <c r="BK242" s="192">
        <f>ROUND(I242*H242,2)</f>
        <v>0</v>
      </c>
      <c r="BL242" s="16" t="s">
        <v>163</v>
      </c>
      <c r="BM242" s="191" t="s">
        <v>1493</v>
      </c>
    </row>
    <row r="243" spans="1:65" s="2" customFormat="1" ht="11.25">
      <c r="A243" s="34"/>
      <c r="B243" s="35"/>
      <c r="C243" s="36"/>
      <c r="D243" s="193" t="s">
        <v>165</v>
      </c>
      <c r="E243" s="36"/>
      <c r="F243" s="194" t="s">
        <v>1492</v>
      </c>
      <c r="G243" s="36"/>
      <c r="H243" s="36"/>
      <c r="I243" s="195"/>
      <c r="J243" s="36"/>
      <c r="K243" s="36"/>
      <c r="L243" s="39"/>
      <c r="M243" s="196"/>
      <c r="N243" s="197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6" t="s">
        <v>165</v>
      </c>
      <c r="AU243" s="16" t="s">
        <v>85</v>
      </c>
    </row>
    <row r="244" spans="1:65" s="13" customFormat="1" ht="11.25">
      <c r="B244" s="200"/>
      <c r="C244" s="201"/>
      <c r="D244" s="193" t="s">
        <v>169</v>
      </c>
      <c r="E244" s="202" t="s">
        <v>19</v>
      </c>
      <c r="F244" s="203" t="s">
        <v>1494</v>
      </c>
      <c r="G244" s="201"/>
      <c r="H244" s="204">
        <v>1</v>
      </c>
      <c r="I244" s="205"/>
      <c r="J244" s="201"/>
      <c r="K244" s="201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169</v>
      </c>
      <c r="AU244" s="210" t="s">
        <v>85</v>
      </c>
      <c r="AV244" s="13" t="s">
        <v>85</v>
      </c>
      <c r="AW244" s="13" t="s">
        <v>38</v>
      </c>
      <c r="AX244" s="13" t="s">
        <v>83</v>
      </c>
      <c r="AY244" s="210" t="s">
        <v>156</v>
      </c>
    </row>
    <row r="245" spans="1:65" s="2" customFormat="1" ht="16.5" customHeight="1">
      <c r="A245" s="34"/>
      <c r="B245" s="35"/>
      <c r="C245" s="180" t="s">
        <v>471</v>
      </c>
      <c r="D245" s="180" t="s">
        <v>158</v>
      </c>
      <c r="E245" s="181" t="s">
        <v>991</v>
      </c>
      <c r="F245" s="182" t="s">
        <v>992</v>
      </c>
      <c r="G245" s="183" t="s">
        <v>993</v>
      </c>
      <c r="H245" s="184">
        <v>1</v>
      </c>
      <c r="I245" s="185"/>
      <c r="J245" s="186">
        <f>ROUND(I245*H245,2)</f>
        <v>0</v>
      </c>
      <c r="K245" s="182" t="s">
        <v>19</v>
      </c>
      <c r="L245" s="39"/>
      <c r="M245" s="187" t="s">
        <v>19</v>
      </c>
      <c r="N245" s="188" t="s">
        <v>47</v>
      </c>
      <c r="O245" s="64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1" t="s">
        <v>163</v>
      </c>
      <c r="AT245" s="191" t="s">
        <v>158</v>
      </c>
      <c r="AU245" s="191" t="s">
        <v>85</v>
      </c>
      <c r="AY245" s="16" t="s">
        <v>156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6" t="s">
        <v>83</v>
      </c>
      <c r="BK245" s="192">
        <f>ROUND(I245*H245,2)</f>
        <v>0</v>
      </c>
      <c r="BL245" s="16" t="s">
        <v>163</v>
      </c>
      <c r="BM245" s="191" t="s">
        <v>1495</v>
      </c>
    </row>
    <row r="246" spans="1:65" s="2" customFormat="1" ht="11.25">
      <c r="A246" s="34"/>
      <c r="B246" s="35"/>
      <c r="C246" s="36"/>
      <c r="D246" s="193" t="s">
        <v>165</v>
      </c>
      <c r="E246" s="36"/>
      <c r="F246" s="194" t="s">
        <v>992</v>
      </c>
      <c r="G246" s="36"/>
      <c r="H246" s="36"/>
      <c r="I246" s="195"/>
      <c r="J246" s="36"/>
      <c r="K246" s="36"/>
      <c r="L246" s="39"/>
      <c r="M246" s="196"/>
      <c r="N246" s="197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6" t="s">
        <v>165</v>
      </c>
      <c r="AU246" s="16" t="s">
        <v>85</v>
      </c>
    </row>
    <row r="247" spans="1:65" s="13" customFormat="1" ht="11.25">
      <c r="B247" s="200"/>
      <c r="C247" s="201"/>
      <c r="D247" s="193" t="s">
        <v>169</v>
      </c>
      <c r="E247" s="202" t="s">
        <v>19</v>
      </c>
      <c r="F247" s="203" t="s">
        <v>1490</v>
      </c>
      <c r="G247" s="201"/>
      <c r="H247" s="204">
        <v>1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169</v>
      </c>
      <c r="AU247" s="210" t="s">
        <v>85</v>
      </c>
      <c r="AV247" s="13" t="s">
        <v>85</v>
      </c>
      <c r="AW247" s="13" t="s">
        <v>38</v>
      </c>
      <c r="AX247" s="13" t="s">
        <v>83</v>
      </c>
      <c r="AY247" s="210" t="s">
        <v>156</v>
      </c>
    </row>
    <row r="248" spans="1:65" s="2" customFormat="1" ht="16.5" customHeight="1">
      <c r="A248" s="34"/>
      <c r="B248" s="35"/>
      <c r="C248" s="211" t="s">
        <v>479</v>
      </c>
      <c r="D248" s="211" t="s">
        <v>336</v>
      </c>
      <c r="E248" s="212" t="s">
        <v>995</v>
      </c>
      <c r="F248" s="213" t="s">
        <v>996</v>
      </c>
      <c r="G248" s="214" t="s">
        <v>417</v>
      </c>
      <c r="H248" s="215">
        <v>1</v>
      </c>
      <c r="I248" s="216"/>
      <c r="J248" s="217">
        <f>ROUND(I248*H248,2)</f>
        <v>0</v>
      </c>
      <c r="K248" s="213" t="s">
        <v>162</v>
      </c>
      <c r="L248" s="218"/>
      <c r="M248" s="219" t="s">
        <v>19</v>
      </c>
      <c r="N248" s="220" t="s">
        <v>47</v>
      </c>
      <c r="O248" s="64"/>
      <c r="P248" s="189">
        <f>O248*H248</f>
        <v>0</v>
      </c>
      <c r="Q248" s="189">
        <v>5.0000000000000001E-4</v>
      </c>
      <c r="R248" s="189">
        <f>Q248*H248</f>
        <v>5.0000000000000001E-4</v>
      </c>
      <c r="S248" s="189">
        <v>0</v>
      </c>
      <c r="T248" s="19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1" t="s">
        <v>381</v>
      </c>
      <c r="AT248" s="191" t="s">
        <v>336</v>
      </c>
      <c r="AU248" s="191" t="s">
        <v>85</v>
      </c>
      <c r="AY248" s="16" t="s">
        <v>156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6" t="s">
        <v>83</v>
      </c>
      <c r="BK248" s="192">
        <f>ROUND(I248*H248,2)</f>
        <v>0</v>
      </c>
      <c r="BL248" s="16" t="s">
        <v>271</v>
      </c>
      <c r="BM248" s="191" t="s">
        <v>1496</v>
      </c>
    </row>
    <row r="249" spans="1:65" s="2" customFormat="1" ht="11.25">
      <c r="A249" s="34"/>
      <c r="B249" s="35"/>
      <c r="C249" s="36"/>
      <c r="D249" s="193" t="s">
        <v>165</v>
      </c>
      <c r="E249" s="36"/>
      <c r="F249" s="194" t="s">
        <v>996</v>
      </c>
      <c r="G249" s="36"/>
      <c r="H249" s="36"/>
      <c r="I249" s="195"/>
      <c r="J249" s="36"/>
      <c r="K249" s="36"/>
      <c r="L249" s="39"/>
      <c r="M249" s="196"/>
      <c r="N249" s="197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6" t="s">
        <v>165</v>
      </c>
      <c r="AU249" s="16" t="s">
        <v>85</v>
      </c>
    </row>
    <row r="250" spans="1:65" s="2" customFormat="1" ht="16.5" customHeight="1">
      <c r="A250" s="34"/>
      <c r="B250" s="35"/>
      <c r="C250" s="180" t="s">
        <v>485</v>
      </c>
      <c r="D250" s="180" t="s">
        <v>158</v>
      </c>
      <c r="E250" s="181" t="s">
        <v>660</v>
      </c>
      <c r="F250" s="182" t="s">
        <v>661</v>
      </c>
      <c r="G250" s="183" t="s">
        <v>417</v>
      </c>
      <c r="H250" s="184">
        <v>1</v>
      </c>
      <c r="I250" s="185"/>
      <c r="J250" s="186">
        <f>ROUND(I250*H250,2)</f>
        <v>0</v>
      </c>
      <c r="K250" s="182" t="s">
        <v>162</v>
      </c>
      <c r="L250" s="39"/>
      <c r="M250" s="187" t="s">
        <v>19</v>
      </c>
      <c r="N250" s="188" t="s">
        <v>47</v>
      </c>
      <c r="O250" s="64"/>
      <c r="P250" s="189">
        <f>O250*H250</f>
        <v>0</v>
      </c>
      <c r="Q250" s="189">
        <v>1.0189999999999999E-2</v>
      </c>
      <c r="R250" s="189">
        <f>Q250*H250</f>
        <v>1.0189999999999999E-2</v>
      </c>
      <c r="S250" s="189">
        <v>0</v>
      </c>
      <c r="T250" s="190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1" t="s">
        <v>163</v>
      </c>
      <c r="AT250" s="191" t="s">
        <v>158</v>
      </c>
      <c r="AU250" s="191" t="s">
        <v>85</v>
      </c>
      <c r="AY250" s="16" t="s">
        <v>156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6" t="s">
        <v>83</v>
      </c>
      <c r="BK250" s="192">
        <f>ROUND(I250*H250,2)</f>
        <v>0</v>
      </c>
      <c r="BL250" s="16" t="s">
        <v>163</v>
      </c>
      <c r="BM250" s="191" t="s">
        <v>1497</v>
      </c>
    </row>
    <row r="251" spans="1:65" s="2" customFormat="1" ht="11.25">
      <c r="A251" s="34"/>
      <c r="B251" s="35"/>
      <c r="C251" s="36"/>
      <c r="D251" s="193" t="s">
        <v>165</v>
      </c>
      <c r="E251" s="36"/>
      <c r="F251" s="194" t="s">
        <v>661</v>
      </c>
      <c r="G251" s="36"/>
      <c r="H251" s="36"/>
      <c r="I251" s="195"/>
      <c r="J251" s="36"/>
      <c r="K251" s="36"/>
      <c r="L251" s="39"/>
      <c r="M251" s="196"/>
      <c r="N251" s="197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6" t="s">
        <v>165</v>
      </c>
      <c r="AU251" s="16" t="s">
        <v>85</v>
      </c>
    </row>
    <row r="252" spans="1:65" s="2" customFormat="1" ht="11.25">
      <c r="A252" s="34"/>
      <c r="B252" s="35"/>
      <c r="C252" s="36"/>
      <c r="D252" s="198" t="s">
        <v>167</v>
      </c>
      <c r="E252" s="36"/>
      <c r="F252" s="199" t="s">
        <v>663</v>
      </c>
      <c r="G252" s="36"/>
      <c r="H252" s="36"/>
      <c r="I252" s="195"/>
      <c r="J252" s="36"/>
      <c r="K252" s="36"/>
      <c r="L252" s="39"/>
      <c r="M252" s="196"/>
      <c r="N252" s="197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6" t="s">
        <v>167</v>
      </c>
      <c r="AU252" s="16" t="s">
        <v>85</v>
      </c>
    </row>
    <row r="253" spans="1:65" s="13" customFormat="1" ht="11.25">
      <c r="B253" s="200"/>
      <c r="C253" s="201"/>
      <c r="D253" s="193" t="s">
        <v>169</v>
      </c>
      <c r="E253" s="202" t="s">
        <v>19</v>
      </c>
      <c r="F253" s="203" t="s">
        <v>1454</v>
      </c>
      <c r="G253" s="201"/>
      <c r="H253" s="204">
        <v>1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169</v>
      </c>
      <c r="AU253" s="210" t="s">
        <v>85</v>
      </c>
      <c r="AV253" s="13" t="s">
        <v>85</v>
      </c>
      <c r="AW253" s="13" t="s">
        <v>38</v>
      </c>
      <c r="AX253" s="13" t="s">
        <v>83</v>
      </c>
      <c r="AY253" s="210" t="s">
        <v>156</v>
      </c>
    </row>
    <row r="254" spans="1:65" s="2" customFormat="1" ht="16.5" customHeight="1">
      <c r="A254" s="34"/>
      <c r="B254" s="35"/>
      <c r="C254" s="211" t="s">
        <v>491</v>
      </c>
      <c r="D254" s="211" t="s">
        <v>336</v>
      </c>
      <c r="E254" s="212" t="s">
        <v>668</v>
      </c>
      <c r="F254" s="213" t="s">
        <v>669</v>
      </c>
      <c r="G254" s="214" t="s">
        <v>417</v>
      </c>
      <c r="H254" s="215">
        <v>1</v>
      </c>
      <c r="I254" s="216"/>
      <c r="J254" s="217">
        <f>ROUND(I254*H254,2)</f>
        <v>0</v>
      </c>
      <c r="K254" s="213" t="s">
        <v>19</v>
      </c>
      <c r="L254" s="218"/>
      <c r="M254" s="219" t="s">
        <v>19</v>
      </c>
      <c r="N254" s="220" t="s">
        <v>47</v>
      </c>
      <c r="O254" s="64"/>
      <c r="P254" s="189">
        <f>O254*H254</f>
        <v>0</v>
      </c>
      <c r="Q254" s="189">
        <v>3.7</v>
      </c>
      <c r="R254" s="189">
        <f>Q254*H254</f>
        <v>3.7</v>
      </c>
      <c r="S254" s="189">
        <v>0</v>
      </c>
      <c r="T254" s="19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1" t="s">
        <v>214</v>
      </c>
      <c r="AT254" s="191" t="s">
        <v>336</v>
      </c>
      <c r="AU254" s="191" t="s">
        <v>85</v>
      </c>
      <c r="AY254" s="16" t="s">
        <v>156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6" t="s">
        <v>83</v>
      </c>
      <c r="BK254" s="192">
        <f>ROUND(I254*H254,2)</f>
        <v>0</v>
      </c>
      <c r="BL254" s="16" t="s">
        <v>163</v>
      </c>
      <c r="BM254" s="191" t="s">
        <v>1498</v>
      </c>
    </row>
    <row r="255" spans="1:65" s="2" customFormat="1" ht="11.25">
      <c r="A255" s="34"/>
      <c r="B255" s="35"/>
      <c r="C255" s="36"/>
      <c r="D255" s="193" t="s">
        <v>165</v>
      </c>
      <c r="E255" s="36"/>
      <c r="F255" s="194" t="s">
        <v>669</v>
      </c>
      <c r="G255" s="36"/>
      <c r="H255" s="36"/>
      <c r="I255" s="195"/>
      <c r="J255" s="36"/>
      <c r="K255" s="36"/>
      <c r="L255" s="39"/>
      <c r="M255" s="196"/>
      <c r="N255" s="197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6" t="s">
        <v>165</v>
      </c>
      <c r="AU255" s="16" t="s">
        <v>85</v>
      </c>
    </row>
    <row r="256" spans="1:65" s="2" customFormat="1" ht="16.5" customHeight="1">
      <c r="A256" s="34"/>
      <c r="B256" s="35"/>
      <c r="C256" s="180" t="s">
        <v>498</v>
      </c>
      <c r="D256" s="180" t="s">
        <v>158</v>
      </c>
      <c r="E256" s="181" t="s">
        <v>696</v>
      </c>
      <c r="F256" s="182" t="s">
        <v>697</v>
      </c>
      <c r="G256" s="183" t="s">
        <v>417</v>
      </c>
      <c r="H256" s="184">
        <v>1</v>
      </c>
      <c r="I256" s="185"/>
      <c r="J256" s="186">
        <f>ROUND(I256*H256,2)</f>
        <v>0</v>
      </c>
      <c r="K256" s="182" t="s">
        <v>162</v>
      </c>
      <c r="L256" s="39"/>
      <c r="M256" s="187" t="s">
        <v>19</v>
      </c>
      <c r="N256" s="188" t="s">
        <v>47</v>
      </c>
      <c r="O256" s="64"/>
      <c r="P256" s="189">
        <f>O256*H256</f>
        <v>0</v>
      </c>
      <c r="Q256" s="189">
        <v>3.9269999999999999E-2</v>
      </c>
      <c r="R256" s="189">
        <f>Q256*H256</f>
        <v>3.9269999999999999E-2</v>
      </c>
      <c r="S256" s="189">
        <v>0</v>
      </c>
      <c r="T256" s="190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1" t="s">
        <v>163</v>
      </c>
      <c r="AT256" s="191" t="s">
        <v>158</v>
      </c>
      <c r="AU256" s="191" t="s">
        <v>85</v>
      </c>
      <c r="AY256" s="16" t="s">
        <v>156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6" t="s">
        <v>83</v>
      </c>
      <c r="BK256" s="192">
        <f>ROUND(I256*H256,2)</f>
        <v>0</v>
      </c>
      <c r="BL256" s="16" t="s">
        <v>163</v>
      </c>
      <c r="BM256" s="191" t="s">
        <v>1499</v>
      </c>
    </row>
    <row r="257" spans="1:65" s="2" customFormat="1" ht="11.25">
      <c r="A257" s="34"/>
      <c r="B257" s="35"/>
      <c r="C257" s="36"/>
      <c r="D257" s="193" t="s">
        <v>165</v>
      </c>
      <c r="E257" s="36"/>
      <c r="F257" s="194" t="s">
        <v>697</v>
      </c>
      <c r="G257" s="36"/>
      <c r="H257" s="36"/>
      <c r="I257" s="195"/>
      <c r="J257" s="36"/>
      <c r="K257" s="36"/>
      <c r="L257" s="39"/>
      <c r="M257" s="196"/>
      <c r="N257" s="197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6" t="s">
        <v>165</v>
      </c>
      <c r="AU257" s="16" t="s">
        <v>85</v>
      </c>
    </row>
    <row r="258" spans="1:65" s="2" customFormat="1" ht="11.25">
      <c r="A258" s="34"/>
      <c r="B258" s="35"/>
      <c r="C258" s="36"/>
      <c r="D258" s="198" t="s">
        <v>167</v>
      </c>
      <c r="E258" s="36"/>
      <c r="F258" s="199" t="s">
        <v>699</v>
      </c>
      <c r="G258" s="36"/>
      <c r="H258" s="36"/>
      <c r="I258" s="195"/>
      <c r="J258" s="36"/>
      <c r="K258" s="36"/>
      <c r="L258" s="39"/>
      <c r="M258" s="196"/>
      <c r="N258" s="197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6" t="s">
        <v>167</v>
      </c>
      <c r="AU258" s="16" t="s">
        <v>85</v>
      </c>
    </row>
    <row r="259" spans="1:65" s="13" customFormat="1" ht="11.25">
      <c r="B259" s="200"/>
      <c r="C259" s="201"/>
      <c r="D259" s="193" t="s">
        <v>169</v>
      </c>
      <c r="E259" s="202" t="s">
        <v>19</v>
      </c>
      <c r="F259" s="203" t="s">
        <v>1454</v>
      </c>
      <c r="G259" s="201"/>
      <c r="H259" s="204">
        <v>1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169</v>
      </c>
      <c r="AU259" s="210" t="s">
        <v>85</v>
      </c>
      <c r="AV259" s="13" t="s">
        <v>85</v>
      </c>
      <c r="AW259" s="13" t="s">
        <v>38</v>
      </c>
      <c r="AX259" s="13" t="s">
        <v>83</v>
      </c>
      <c r="AY259" s="210" t="s">
        <v>156</v>
      </c>
    </row>
    <row r="260" spans="1:65" s="2" customFormat="1" ht="16.5" customHeight="1">
      <c r="A260" s="34"/>
      <c r="B260" s="35"/>
      <c r="C260" s="211" t="s">
        <v>502</v>
      </c>
      <c r="D260" s="211" t="s">
        <v>336</v>
      </c>
      <c r="E260" s="212" t="s">
        <v>701</v>
      </c>
      <c r="F260" s="213" t="s">
        <v>702</v>
      </c>
      <c r="G260" s="214" t="s">
        <v>417</v>
      </c>
      <c r="H260" s="215">
        <v>1</v>
      </c>
      <c r="I260" s="216"/>
      <c r="J260" s="217">
        <f>ROUND(I260*H260,2)</f>
        <v>0</v>
      </c>
      <c r="K260" s="213" t="s">
        <v>162</v>
      </c>
      <c r="L260" s="218"/>
      <c r="M260" s="219" t="s">
        <v>19</v>
      </c>
      <c r="N260" s="220" t="s">
        <v>47</v>
      </c>
      <c r="O260" s="64"/>
      <c r="P260" s="189">
        <f>O260*H260</f>
        <v>0</v>
      </c>
      <c r="Q260" s="189">
        <v>1.1000000000000001</v>
      </c>
      <c r="R260" s="189">
        <f>Q260*H260</f>
        <v>1.1000000000000001</v>
      </c>
      <c r="S260" s="189">
        <v>0</v>
      </c>
      <c r="T260" s="190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1" t="s">
        <v>214</v>
      </c>
      <c r="AT260" s="191" t="s">
        <v>336</v>
      </c>
      <c r="AU260" s="191" t="s">
        <v>85</v>
      </c>
      <c r="AY260" s="16" t="s">
        <v>156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6" t="s">
        <v>83</v>
      </c>
      <c r="BK260" s="192">
        <f>ROUND(I260*H260,2)</f>
        <v>0</v>
      </c>
      <c r="BL260" s="16" t="s">
        <v>163</v>
      </c>
      <c r="BM260" s="191" t="s">
        <v>1500</v>
      </c>
    </row>
    <row r="261" spans="1:65" s="2" customFormat="1" ht="11.25">
      <c r="A261" s="34"/>
      <c r="B261" s="35"/>
      <c r="C261" s="36"/>
      <c r="D261" s="193" t="s">
        <v>165</v>
      </c>
      <c r="E261" s="36"/>
      <c r="F261" s="194" t="s">
        <v>702</v>
      </c>
      <c r="G261" s="36"/>
      <c r="H261" s="36"/>
      <c r="I261" s="195"/>
      <c r="J261" s="36"/>
      <c r="K261" s="36"/>
      <c r="L261" s="39"/>
      <c r="M261" s="196"/>
      <c r="N261" s="197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6" t="s">
        <v>165</v>
      </c>
      <c r="AU261" s="16" t="s">
        <v>85</v>
      </c>
    </row>
    <row r="262" spans="1:65" s="2" customFormat="1" ht="16.5" customHeight="1">
      <c r="A262" s="34"/>
      <c r="B262" s="35"/>
      <c r="C262" s="180" t="s">
        <v>509</v>
      </c>
      <c r="D262" s="180" t="s">
        <v>158</v>
      </c>
      <c r="E262" s="181" t="s">
        <v>730</v>
      </c>
      <c r="F262" s="182" t="s">
        <v>731</v>
      </c>
      <c r="G262" s="183" t="s">
        <v>417</v>
      </c>
      <c r="H262" s="184">
        <v>1</v>
      </c>
      <c r="I262" s="185"/>
      <c r="J262" s="186">
        <f>ROUND(I262*H262,2)</f>
        <v>0</v>
      </c>
      <c r="K262" s="182" t="s">
        <v>162</v>
      </c>
      <c r="L262" s="39"/>
      <c r="M262" s="187" t="s">
        <v>19</v>
      </c>
      <c r="N262" s="188" t="s">
        <v>47</v>
      </c>
      <c r="O262" s="64"/>
      <c r="P262" s="189">
        <f>O262*H262</f>
        <v>0</v>
      </c>
      <c r="Q262" s="189">
        <v>0.21734000000000001</v>
      </c>
      <c r="R262" s="189">
        <f>Q262*H262</f>
        <v>0.21734000000000001</v>
      </c>
      <c r="S262" s="189">
        <v>0</v>
      </c>
      <c r="T262" s="190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1" t="s">
        <v>163</v>
      </c>
      <c r="AT262" s="191" t="s">
        <v>158</v>
      </c>
      <c r="AU262" s="191" t="s">
        <v>85</v>
      </c>
      <c r="AY262" s="16" t="s">
        <v>156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6" t="s">
        <v>83</v>
      </c>
      <c r="BK262" s="192">
        <f>ROUND(I262*H262,2)</f>
        <v>0</v>
      </c>
      <c r="BL262" s="16" t="s">
        <v>163</v>
      </c>
      <c r="BM262" s="191" t="s">
        <v>1501</v>
      </c>
    </row>
    <row r="263" spans="1:65" s="2" customFormat="1" ht="11.25">
      <c r="A263" s="34"/>
      <c r="B263" s="35"/>
      <c r="C263" s="36"/>
      <c r="D263" s="193" t="s">
        <v>165</v>
      </c>
      <c r="E263" s="36"/>
      <c r="F263" s="194" t="s">
        <v>733</v>
      </c>
      <c r="G263" s="36"/>
      <c r="H263" s="36"/>
      <c r="I263" s="195"/>
      <c r="J263" s="36"/>
      <c r="K263" s="36"/>
      <c r="L263" s="39"/>
      <c r="M263" s="196"/>
      <c r="N263" s="197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6" t="s">
        <v>165</v>
      </c>
      <c r="AU263" s="16" t="s">
        <v>85</v>
      </c>
    </row>
    <row r="264" spans="1:65" s="2" customFormat="1" ht="11.25">
      <c r="A264" s="34"/>
      <c r="B264" s="35"/>
      <c r="C264" s="36"/>
      <c r="D264" s="198" t="s">
        <v>167</v>
      </c>
      <c r="E264" s="36"/>
      <c r="F264" s="199" t="s">
        <v>734</v>
      </c>
      <c r="G264" s="36"/>
      <c r="H264" s="36"/>
      <c r="I264" s="195"/>
      <c r="J264" s="36"/>
      <c r="K264" s="36"/>
      <c r="L264" s="39"/>
      <c r="M264" s="196"/>
      <c r="N264" s="197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6" t="s">
        <v>167</v>
      </c>
      <c r="AU264" s="16" t="s">
        <v>85</v>
      </c>
    </row>
    <row r="265" spans="1:65" s="13" customFormat="1" ht="11.25">
      <c r="B265" s="200"/>
      <c r="C265" s="201"/>
      <c r="D265" s="193" t="s">
        <v>169</v>
      </c>
      <c r="E265" s="202" t="s">
        <v>19</v>
      </c>
      <c r="F265" s="203" t="s">
        <v>1454</v>
      </c>
      <c r="G265" s="201"/>
      <c r="H265" s="204">
        <v>1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169</v>
      </c>
      <c r="AU265" s="210" t="s">
        <v>85</v>
      </c>
      <c r="AV265" s="13" t="s">
        <v>85</v>
      </c>
      <c r="AW265" s="13" t="s">
        <v>38</v>
      </c>
      <c r="AX265" s="13" t="s">
        <v>83</v>
      </c>
      <c r="AY265" s="210" t="s">
        <v>156</v>
      </c>
    </row>
    <row r="266" spans="1:65" s="2" customFormat="1" ht="16.5" customHeight="1">
      <c r="A266" s="34"/>
      <c r="B266" s="35"/>
      <c r="C266" s="211" t="s">
        <v>513</v>
      </c>
      <c r="D266" s="211" t="s">
        <v>336</v>
      </c>
      <c r="E266" s="212" t="s">
        <v>737</v>
      </c>
      <c r="F266" s="213" t="s">
        <v>738</v>
      </c>
      <c r="G266" s="214" t="s">
        <v>417</v>
      </c>
      <c r="H266" s="215">
        <v>1</v>
      </c>
      <c r="I266" s="216"/>
      <c r="J266" s="217">
        <f>ROUND(I266*H266,2)</f>
        <v>0</v>
      </c>
      <c r="K266" s="213" t="s">
        <v>162</v>
      </c>
      <c r="L266" s="218"/>
      <c r="M266" s="219" t="s">
        <v>19</v>
      </c>
      <c r="N266" s="220" t="s">
        <v>47</v>
      </c>
      <c r="O266" s="64"/>
      <c r="P266" s="189">
        <f>O266*H266</f>
        <v>0</v>
      </c>
      <c r="Q266" s="189">
        <v>0.156</v>
      </c>
      <c r="R266" s="189">
        <f>Q266*H266</f>
        <v>0.156</v>
      </c>
      <c r="S266" s="189">
        <v>0</v>
      </c>
      <c r="T266" s="19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1" t="s">
        <v>214</v>
      </c>
      <c r="AT266" s="191" t="s">
        <v>336</v>
      </c>
      <c r="AU266" s="191" t="s">
        <v>85</v>
      </c>
      <c r="AY266" s="16" t="s">
        <v>156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6" t="s">
        <v>83</v>
      </c>
      <c r="BK266" s="192">
        <f>ROUND(I266*H266,2)</f>
        <v>0</v>
      </c>
      <c r="BL266" s="16" t="s">
        <v>163</v>
      </c>
      <c r="BM266" s="191" t="s">
        <v>1502</v>
      </c>
    </row>
    <row r="267" spans="1:65" s="2" customFormat="1" ht="11.25">
      <c r="A267" s="34"/>
      <c r="B267" s="35"/>
      <c r="C267" s="36"/>
      <c r="D267" s="193" t="s">
        <v>165</v>
      </c>
      <c r="E267" s="36"/>
      <c r="F267" s="194" t="s">
        <v>738</v>
      </c>
      <c r="G267" s="36"/>
      <c r="H267" s="36"/>
      <c r="I267" s="195"/>
      <c r="J267" s="36"/>
      <c r="K267" s="36"/>
      <c r="L267" s="39"/>
      <c r="M267" s="196"/>
      <c r="N267" s="197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6" t="s">
        <v>165</v>
      </c>
      <c r="AU267" s="16" t="s">
        <v>85</v>
      </c>
    </row>
    <row r="268" spans="1:65" s="2" customFormat="1" ht="16.5" customHeight="1">
      <c r="A268" s="34"/>
      <c r="B268" s="35"/>
      <c r="C268" s="180" t="s">
        <v>520</v>
      </c>
      <c r="D268" s="180" t="s">
        <v>158</v>
      </c>
      <c r="E268" s="181" t="s">
        <v>998</v>
      </c>
      <c r="F268" s="182" t="s">
        <v>999</v>
      </c>
      <c r="G268" s="183" t="s">
        <v>180</v>
      </c>
      <c r="H268" s="184">
        <v>2</v>
      </c>
      <c r="I268" s="185"/>
      <c r="J268" s="186">
        <f>ROUND(I268*H268,2)</f>
        <v>0</v>
      </c>
      <c r="K268" s="182" t="s">
        <v>162</v>
      </c>
      <c r="L268" s="39"/>
      <c r="M268" s="187" t="s">
        <v>19</v>
      </c>
      <c r="N268" s="188" t="s">
        <v>47</v>
      </c>
      <c r="O268" s="64"/>
      <c r="P268" s="189">
        <f>O268*H268</f>
        <v>0</v>
      </c>
      <c r="Q268" s="189">
        <v>9.0000000000000006E-5</v>
      </c>
      <c r="R268" s="189">
        <f>Q268*H268</f>
        <v>1.8000000000000001E-4</v>
      </c>
      <c r="S268" s="189">
        <v>0</v>
      </c>
      <c r="T268" s="19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1" t="s">
        <v>163</v>
      </c>
      <c r="AT268" s="191" t="s">
        <v>158</v>
      </c>
      <c r="AU268" s="191" t="s">
        <v>85</v>
      </c>
      <c r="AY268" s="16" t="s">
        <v>156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6" t="s">
        <v>83</v>
      </c>
      <c r="BK268" s="192">
        <f>ROUND(I268*H268,2)</f>
        <v>0</v>
      </c>
      <c r="BL268" s="16" t="s">
        <v>163</v>
      </c>
      <c r="BM268" s="191" t="s">
        <v>1503</v>
      </c>
    </row>
    <row r="269" spans="1:65" s="2" customFormat="1" ht="11.25">
      <c r="A269" s="34"/>
      <c r="B269" s="35"/>
      <c r="C269" s="36"/>
      <c r="D269" s="193" t="s">
        <v>165</v>
      </c>
      <c r="E269" s="36"/>
      <c r="F269" s="194" t="s">
        <v>1001</v>
      </c>
      <c r="G269" s="36"/>
      <c r="H269" s="36"/>
      <c r="I269" s="195"/>
      <c r="J269" s="36"/>
      <c r="K269" s="36"/>
      <c r="L269" s="39"/>
      <c r="M269" s="196"/>
      <c r="N269" s="197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6" t="s">
        <v>165</v>
      </c>
      <c r="AU269" s="16" t="s">
        <v>85</v>
      </c>
    </row>
    <row r="270" spans="1:65" s="2" customFormat="1" ht="11.25">
      <c r="A270" s="34"/>
      <c r="B270" s="35"/>
      <c r="C270" s="36"/>
      <c r="D270" s="198" t="s">
        <v>167</v>
      </c>
      <c r="E270" s="36"/>
      <c r="F270" s="199" t="s">
        <v>1002</v>
      </c>
      <c r="G270" s="36"/>
      <c r="H270" s="36"/>
      <c r="I270" s="195"/>
      <c r="J270" s="36"/>
      <c r="K270" s="36"/>
      <c r="L270" s="39"/>
      <c r="M270" s="196"/>
      <c r="N270" s="197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6" t="s">
        <v>167</v>
      </c>
      <c r="AU270" s="16" t="s">
        <v>85</v>
      </c>
    </row>
    <row r="271" spans="1:65" s="13" customFormat="1" ht="11.25">
      <c r="B271" s="200"/>
      <c r="C271" s="201"/>
      <c r="D271" s="193" t="s">
        <v>169</v>
      </c>
      <c r="E271" s="202" t="s">
        <v>19</v>
      </c>
      <c r="F271" s="203" t="s">
        <v>1504</v>
      </c>
      <c r="G271" s="201"/>
      <c r="H271" s="204">
        <v>2</v>
      </c>
      <c r="I271" s="205"/>
      <c r="J271" s="201"/>
      <c r="K271" s="201"/>
      <c r="L271" s="206"/>
      <c r="M271" s="207"/>
      <c r="N271" s="208"/>
      <c r="O271" s="208"/>
      <c r="P271" s="208"/>
      <c r="Q271" s="208"/>
      <c r="R271" s="208"/>
      <c r="S271" s="208"/>
      <c r="T271" s="209"/>
      <c r="AT271" s="210" t="s">
        <v>169</v>
      </c>
      <c r="AU271" s="210" t="s">
        <v>85</v>
      </c>
      <c r="AV271" s="13" t="s">
        <v>85</v>
      </c>
      <c r="AW271" s="13" t="s">
        <v>38</v>
      </c>
      <c r="AX271" s="13" t="s">
        <v>83</v>
      </c>
      <c r="AY271" s="210" t="s">
        <v>156</v>
      </c>
    </row>
    <row r="272" spans="1:65" s="12" customFormat="1" ht="22.9" customHeight="1">
      <c r="B272" s="164"/>
      <c r="C272" s="165"/>
      <c r="D272" s="166" t="s">
        <v>75</v>
      </c>
      <c r="E272" s="178" t="s">
        <v>795</v>
      </c>
      <c r="F272" s="178" t="s">
        <v>796</v>
      </c>
      <c r="G272" s="165"/>
      <c r="H272" s="165"/>
      <c r="I272" s="168"/>
      <c r="J272" s="179">
        <f>BK272</f>
        <v>0</v>
      </c>
      <c r="K272" s="165"/>
      <c r="L272" s="170"/>
      <c r="M272" s="171"/>
      <c r="N272" s="172"/>
      <c r="O272" s="172"/>
      <c r="P272" s="173">
        <f>SUM(P273:P275)</f>
        <v>0</v>
      </c>
      <c r="Q272" s="172"/>
      <c r="R272" s="173">
        <f>SUM(R273:R275)</f>
        <v>0</v>
      </c>
      <c r="S272" s="172"/>
      <c r="T272" s="174">
        <f>SUM(T273:T275)</f>
        <v>0</v>
      </c>
      <c r="AR272" s="175" t="s">
        <v>83</v>
      </c>
      <c r="AT272" s="176" t="s">
        <v>75</v>
      </c>
      <c r="AU272" s="176" t="s">
        <v>83</v>
      </c>
      <c r="AY272" s="175" t="s">
        <v>156</v>
      </c>
      <c r="BK272" s="177">
        <f>SUM(BK273:BK275)</f>
        <v>0</v>
      </c>
    </row>
    <row r="273" spans="1:65" s="2" customFormat="1" ht="16.5" customHeight="1">
      <c r="A273" s="34"/>
      <c r="B273" s="35"/>
      <c r="C273" s="180" t="s">
        <v>524</v>
      </c>
      <c r="D273" s="180" t="s">
        <v>158</v>
      </c>
      <c r="E273" s="181" t="s">
        <v>798</v>
      </c>
      <c r="F273" s="182" t="s">
        <v>799</v>
      </c>
      <c r="G273" s="183" t="s">
        <v>300</v>
      </c>
      <c r="H273" s="184">
        <v>8.5079999999999991</v>
      </c>
      <c r="I273" s="185"/>
      <c r="J273" s="186">
        <f>ROUND(I273*H273,2)</f>
        <v>0</v>
      </c>
      <c r="K273" s="182" t="s">
        <v>162</v>
      </c>
      <c r="L273" s="39"/>
      <c r="M273" s="187" t="s">
        <v>19</v>
      </c>
      <c r="N273" s="188" t="s">
        <v>47</v>
      </c>
      <c r="O273" s="64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1" t="s">
        <v>163</v>
      </c>
      <c r="AT273" s="191" t="s">
        <v>158</v>
      </c>
      <c r="AU273" s="191" t="s">
        <v>85</v>
      </c>
      <c r="AY273" s="16" t="s">
        <v>156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6" t="s">
        <v>83</v>
      </c>
      <c r="BK273" s="192">
        <f>ROUND(I273*H273,2)</f>
        <v>0</v>
      </c>
      <c r="BL273" s="16" t="s">
        <v>163</v>
      </c>
      <c r="BM273" s="191" t="s">
        <v>1505</v>
      </c>
    </row>
    <row r="274" spans="1:65" s="2" customFormat="1" ht="19.5">
      <c r="A274" s="34"/>
      <c r="B274" s="35"/>
      <c r="C274" s="36"/>
      <c r="D274" s="193" t="s">
        <v>165</v>
      </c>
      <c r="E274" s="36"/>
      <c r="F274" s="194" t="s">
        <v>801</v>
      </c>
      <c r="G274" s="36"/>
      <c r="H274" s="36"/>
      <c r="I274" s="195"/>
      <c r="J274" s="36"/>
      <c r="K274" s="36"/>
      <c r="L274" s="39"/>
      <c r="M274" s="196"/>
      <c r="N274" s="197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6" t="s">
        <v>165</v>
      </c>
      <c r="AU274" s="16" t="s">
        <v>85</v>
      </c>
    </row>
    <row r="275" spans="1:65" s="2" customFormat="1" ht="11.25">
      <c r="A275" s="34"/>
      <c r="B275" s="35"/>
      <c r="C275" s="36"/>
      <c r="D275" s="198" t="s">
        <v>167</v>
      </c>
      <c r="E275" s="36"/>
      <c r="F275" s="199" t="s">
        <v>802</v>
      </c>
      <c r="G275" s="36"/>
      <c r="H275" s="36"/>
      <c r="I275" s="195"/>
      <c r="J275" s="36"/>
      <c r="K275" s="36"/>
      <c r="L275" s="39"/>
      <c r="M275" s="196"/>
      <c r="N275" s="197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6" t="s">
        <v>167</v>
      </c>
      <c r="AU275" s="16" t="s">
        <v>85</v>
      </c>
    </row>
    <row r="276" spans="1:65" s="12" customFormat="1" ht="25.9" customHeight="1">
      <c r="B276" s="164"/>
      <c r="C276" s="165"/>
      <c r="D276" s="166" t="s">
        <v>75</v>
      </c>
      <c r="E276" s="167" t="s">
        <v>1015</v>
      </c>
      <c r="F276" s="167" t="s">
        <v>1016</v>
      </c>
      <c r="G276" s="165"/>
      <c r="H276" s="165"/>
      <c r="I276" s="168"/>
      <c r="J276" s="169">
        <f>BK276</f>
        <v>0</v>
      </c>
      <c r="K276" s="165"/>
      <c r="L276" s="170"/>
      <c r="M276" s="171"/>
      <c r="N276" s="172"/>
      <c r="O276" s="172"/>
      <c r="P276" s="173">
        <f>P277</f>
        <v>0</v>
      </c>
      <c r="Q276" s="172"/>
      <c r="R276" s="173">
        <f>R277</f>
        <v>9.58E-3</v>
      </c>
      <c r="S276" s="172"/>
      <c r="T276" s="174">
        <f>T277</f>
        <v>0</v>
      </c>
      <c r="AR276" s="175" t="s">
        <v>85</v>
      </c>
      <c r="AT276" s="176" t="s">
        <v>75</v>
      </c>
      <c r="AU276" s="176" t="s">
        <v>76</v>
      </c>
      <c r="AY276" s="175" t="s">
        <v>156</v>
      </c>
      <c r="BK276" s="177">
        <f>BK277</f>
        <v>0</v>
      </c>
    </row>
    <row r="277" spans="1:65" s="12" customFormat="1" ht="22.9" customHeight="1">
      <c r="B277" s="164"/>
      <c r="C277" s="165"/>
      <c r="D277" s="166" t="s">
        <v>75</v>
      </c>
      <c r="E277" s="178" t="s">
        <v>1017</v>
      </c>
      <c r="F277" s="178" t="s">
        <v>1018</v>
      </c>
      <c r="G277" s="165"/>
      <c r="H277" s="165"/>
      <c r="I277" s="168"/>
      <c r="J277" s="179">
        <f>BK277</f>
        <v>0</v>
      </c>
      <c r="K277" s="165"/>
      <c r="L277" s="170"/>
      <c r="M277" s="171"/>
      <c r="N277" s="172"/>
      <c r="O277" s="172"/>
      <c r="P277" s="173">
        <f>SUM(P278:P289)</f>
        <v>0</v>
      </c>
      <c r="Q277" s="172"/>
      <c r="R277" s="173">
        <f>SUM(R278:R289)</f>
        <v>9.58E-3</v>
      </c>
      <c r="S277" s="172"/>
      <c r="T277" s="174">
        <f>SUM(T278:T289)</f>
        <v>0</v>
      </c>
      <c r="AR277" s="175" t="s">
        <v>85</v>
      </c>
      <c r="AT277" s="176" t="s">
        <v>75</v>
      </c>
      <c r="AU277" s="176" t="s">
        <v>83</v>
      </c>
      <c r="AY277" s="175" t="s">
        <v>156</v>
      </c>
      <c r="BK277" s="177">
        <f>SUM(BK278:BK289)</f>
        <v>0</v>
      </c>
    </row>
    <row r="278" spans="1:65" s="2" customFormat="1" ht="16.5" customHeight="1">
      <c r="A278" s="34"/>
      <c r="B278" s="35"/>
      <c r="C278" s="180" t="s">
        <v>531</v>
      </c>
      <c r="D278" s="180" t="s">
        <v>158</v>
      </c>
      <c r="E278" s="181" t="s">
        <v>1019</v>
      </c>
      <c r="F278" s="182" t="s">
        <v>1020</v>
      </c>
      <c r="G278" s="183" t="s">
        <v>1021</v>
      </c>
      <c r="H278" s="184">
        <v>1</v>
      </c>
      <c r="I278" s="185"/>
      <c r="J278" s="186">
        <f>ROUND(I278*H278,2)</f>
        <v>0</v>
      </c>
      <c r="K278" s="182" t="s">
        <v>162</v>
      </c>
      <c r="L278" s="39"/>
      <c r="M278" s="187" t="s">
        <v>19</v>
      </c>
      <c r="N278" s="188" t="s">
        <v>47</v>
      </c>
      <c r="O278" s="64"/>
      <c r="P278" s="189">
        <f>O278*H278</f>
        <v>0</v>
      </c>
      <c r="Q278" s="189">
        <v>5.4799999999999996E-3</v>
      </c>
      <c r="R278" s="189">
        <f>Q278*H278</f>
        <v>5.4799999999999996E-3</v>
      </c>
      <c r="S278" s="189">
        <v>0</v>
      </c>
      <c r="T278" s="19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1" t="s">
        <v>271</v>
      </c>
      <c r="AT278" s="191" t="s">
        <v>158</v>
      </c>
      <c r="AU278" s="191" t="s">
        <v>85</v>
      </c>
      <c r="AY278" s="16" t="s">
        <v>156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6" t="s">
        <v>83</v>
      </c>
      <c r="BK278" s="192">
        <f>ROUND(I278*H278,2)</f>
        <v>0</v>
      </c>
      <c r="BL278" s="16" t="s">
        <v>271</v>
      </c>
      <c r="BM278" s="191" t="s">
        <v>1506</v>
      </c>
    </row>
    <row r="279" spans="1:65" s="2" customFormat="1" ht="11.25">
      <c r="A279" s="34"/>
      <c r="B279" s="35"/>
      <c r="C279" s="36"/>
      <c r="D279" s="193" t="s">
        <v>165</v>
      </c>
      <c r="E279" s="36"/>
      <c r="F279" s="194" t="s">
        <v>1023</v>
      </c>
      <c r="G279" s="36"/>
      <c r="H279" s="36"/>
      <c r="I279" s="195"/>
      <c r="J279" s="36"/>
      <c r="K279" s="36"/>
      <c r="L279" s="39"/>
      <c r="M279" s="196"/>
      <c r="N279" s="197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6" t="s">
        <v>165</v>
      </c>
      <c r="AU279" s="16" t="s">
        <v>85</v>
      </c>
    </row>
    <row r="280" spans="1:65" s="2" customFormat="1" ht="11.25">
      <c r="A280" s="34"/>
      <c r="B280" s="35"/>
      <c r="C280" s="36"/>
      <c r="D280" s="198" t="s">
        <v>167</v>
      </c>
      <c r="E280" s="36"/>
      <c r="F280" s="199" t="s">
        <v>1024</v>
      </c>
      <c r="G280" s="36"/>
      <c r="H280" s="36"/>
      <c r="I280" s="195"/>
      <c r="J280" s="36"/>
      <c r="K280" s="36"/>
      <c r="L280" s="39"/>
      <c r="M280" s="196"/>
      <c r="N280" s="197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6" t="s">
        <v>167</v>
      </c>
      <c r="AU280" s="16" t="s">
        <v>85</v>
      </c>
    </row>
    <row r="281" spans="1:65" s="2" customFormat="1" ht="19.5">
      <c r="A281" s="34"/>
      <c r="B281" s="35"/>
      <c r="C281" s="36"/>
      <c r="D281" s="193" t="s">
        <v>387</v>
      </c>
      <c r="E281" s="36"/>
      <c r="F281" s="221" t="s">
        <v>1025</v>
      </c>
      <c r="G281" s="36"/>
      <c r="H281" s="36"/>
      <c r="I281" s="195"/>
      <c r="J281" s="36"/>
      <c r="K281" s="36"/>
      <c r="L281" s="39"/>
      <c r="M281" s="196"/>
      <c r="N281" s="197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6" t="s">
        <v>387</v>
      </c>
      <c r="AU281" s="16" t="s">
        <v>85</v>
      </c>
    </row>
    <row r="282" spans="1:65" s="13" customFormat="1" ht="11.25">
      <c r="B282" s="200"/>
      <c r="C282" s="201"/>
      <c r="D282" s="193" t="s">
        <v>169</v>
      </c>
      <c r="E282" s="202" t="s">
        <v>19</v>
      </c>
      <c r="F282" s="203" t="s">
        <v>1490</v>
      </c>
      <c r="G282" s="201"/>
      <c r="H282" s="204">
        <v>1</v>
      </c>
      <c r="I282" s="205"/>
      <c r="J282" s="201"/>
      <c r="K282" s="201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169</v>
      </c>
      <c r="AU282" s="210" t="s">
        <v>85</v>
      </c>
      <c r="AV282" s="13" t="s">
        <v>85</v>
      </c>
      <c r="AW282" s="13" t="s">
        <v>38</v>
      </c>
      <c r="AX282" s="13" t="s">
        <v>83</v>
      </c>
      <c r="AY282" s="210" t="s">
        <v>156</v>
      </c>
    </row>
    <row r="283" spans="1:65" s="2" customFormat="1" ht="16.5" customHeight="1">
      <c r="A283" s="34"/>
      <c r="B283" s="35"/>
      <c r="C283" s="211" t="s">
        <v>536</v>
      </c>
      <c r="D283" s="211" t="s">
        <v>336</v>
      </c>
      <c r="E283" s="212" t="s">
        <v>1026</v>
      </c>
      <c r="F283" s="213" t="s">
        <v>1027</v>
      </c>
      <c r="G283" s="214" t="s">
        <v>417</v>
      </c>
      <c r="H283" s="215">
        <v>1</v>
      </c>
      <c r="I283" s="216"/>
      <c r="J283" s="217">
        <f>ROUND(I283*H283,2)</f>
        <v>0</v>
      </c>
      <c r="K283" s="213" t="s">
        <v>19</v>
      </c>
      <c r="L283" s="218"/>
      <c r="M283" s="219" t="s">
        <v>19</v>
      </c>
      <c r="N283" s="220" t="s">
        <v>47</v>
      </c>
      <c r="O283" s="64"/>
      <c r="P283" s="189">
        <f>O283*H283</f>
        <v>0</v>
      </c>
      <c r="Q283" s="189">
        <v>3.5999999999999999E-3</v>
      </c>
      <c r="R283" s="189">
        <f>Q283*H283</f>
        <v>3.5999999999999999E-3</v>
      </c>
      <c r="S283" s="189">
        <v>0</v>
      </c>
      <c r="T283" s="190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1" t="s">
        <v>214</v>
      </c>
      <c r="AT283" s="191" t="s">
        <v>336</v>
      </c>
      <c r="AU283" s="191" t="s">
        <v>85</v>
      </c>
      <c r="AY283" s="16" t="s">
        <v>156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6" t="s">
        <v>83</v>
      </c>
      <c r="BK283" s="192">
        <f>ROUND(I283*H283,2)</f>
        <v>0</v>
      </c>
      <c r="BL283" s="16" t="s">
        <v>163</v>
      </c>
      <c r="BM283" s="191" t="s">
        <v>1507</v>
      </c>
    </row>
    <row r="284" spans="1:65" s="2" customFormat="1" ht="11.25">
      <c r="A284" s="34"/>
      <c r="B284" s="35"/>
      <c r="C284" s="36"/>
      <c r="D284" s="193" t="s">
        <v>165</v>
      </c>
      <c r="E284" s="36"/>
      <c r="F284" s="194" t="s">
        <v>1027</v>
      </c>
      <c r="G284" s="36"/>
      <c r="H284" s="36"/>
      <c r="I284" s="195"/>
      <c r="J284" s="36"/>
      <c r="K284" s="36"/>
      <c r="L284" s="39"/>
      <c r="M284" s="196"/>
      <c r="N284" s="197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6" t="s">
        <v>165</v>
      </c>
      <c r="AU284" s="16" t="s">
        <v>85</v>
      </c>
    </row>
    <row r="285" spans="1:65" s="2" customFormat="1" ht="16.5" customHeight="1">
      <c r="A285" s="34"/>
      <c r="B285" s="35"/>
      <c r="C285" s="211" t="s">
        <v>544</v>
      </c>
      <c r="D285" s="211" t="s">
        <v>336</v>
      </c>
      <c r="E285" s="212" t="s">
        <v>1029</v>
      </c>
      <c r="F285" s="213" t="s">
        <v>1030</v>
      </c>
      <c r="G285" s="214" t="s">
        <v>417</v>
      </c>
      <c r="H285" s="215">
        <v>1</v>
      </c>
      <c r="I285" s="216"/>
      <c r="J285" s="217">
        <f>ROUND(I285*H285,2)</f>
        <v>0</v>
      </c>
      <c r="K285" s="213" t="s">
        <v>19</v>
      </c>
      <c r="L285" s="218"/>
      <c r="M285" s="219" t="s">
        <v>19</v>
      </c>
      <c r="N285" s="220" t="s">
        <v>47</v>
      </c>
      <c r="O285" s="64"/>
      <c r="P285" s="189">
        <f>O285*H285</f>
        <v>0</v>
      </c>
      <c r="Q285" s="189">
        <v>5.0000000000000001E-4</v>
      </c>
      <c r="R285" s="189">
        <f>Q285*H285</f>
        <v>5.0000000000000001E-4</v>
      </c>
      <c r="S285" s="189">
        <v>0</v>
      </c>
      <c r="T285" s="190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1" t="s">
        <v>214</v>
      </c>
      <c r="AT285" s="191" t="s">
        <v>336</v>
      </c>
      <c r="AU285" s="191" t="s">
        <v>85</v>
      </c>
      <c r="AY285" s="16" t="s">
        <v>156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6" t="s">
        <v>83</v>
      </c>
      <c r="BK285" s="192">
        <f>ROUND(I285*H285,2)</f>
        <v>0</v>
      </c>
      <c r="BL285" s="16" t="s">
        <v>163</v>
      </c>
      <c r="BM285" s="191" t="s">
        <v>1508</v>
      </c>
    </row>
    <row r="286" spans="1:65" s="2" customFormat="1" ht="11.25">
      <c r="A286" s="34"/>
      <c r="B286" s="35"/>
      <c r="C286" s="36"/>
      <c r="D286" s="193" t="s">
        <v>165</v>
      </c>
      <c r="E286" s="36"/>
      <c r="F286" s="194" t="s">
        <v>1030</v>
      </c>
      <c r="G286" s="36"/>
      <c r="H286" s="36"/>
      <c r="I286" s="195"/>
      <c r="J286" s="36"/>
      <c r="K286" s="36"/>
      <c r="L286" s="39"/>
      <c r="M286" s="196"/>
      <c r="N286" s="197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6" t="s">
        <v>165</v>
      </c>
      <c r="AU286" s="16" t="s">
        <v>85</v>
      </c>
    </row>
    <row r="287" spans="1:65" s="2" customFormat="1" ht="16.5" customHeight="1">
      <c r="A287" s="34"/>
      <c r="B287" s="35"/>
      <c r="C287" s="180" t="s">
        <v>549</v>
      </c>
      <c r="D287" s="180" t="s">
        <v>158</v>
      </c>
      <c r="E287" s="181" t="s">
        <v>1032</v>
      </c>
      <c r="F287" s="182" t="s">
        <v>1033</v>
      </c>
      <c r="G287" s="183" t="s">
        <v>300</v>
      </c>
      <c r="H287" s="184">
        <v>5.0000000000000001E-3</v>
      </c>
      <c r="I287" s="185"/>
      <c r="J287" s="186">
        <f>ROUND(I287*H287,2)</f>
        <v>0</v>
      </c>
      <c r="K287" s="182" t="s">
        <v>162</v>
      </c>
      <c r="L287" s="39"/>
      <c r="M287" s="187" t="s">
        <v>19</v>
      </c>
      <c r="N287" s="188" t="s">
        <v>47</v>
      </c>
      <c r="O287" s="64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1" t="s">
        <v>271</v>
      </c>
      <c r="AT287" s="191" t="s">
        <v>158</v>
      </c>
      <c r="AU287" s="191" t="s">
        <v>85</v>
      </c>
      <c r="AY287" s="16" t="s">
        <v>156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6" t="s">
        <v>83</v>
      </c>
      <c r="BK287" s="192">
        <f>ROUND(I287*H287,2)</f>
        <v>0</v>
      </c>
      <c r="BL287" s="16" t="s">
        <v>271</v>
      </c>
      <c r="BM287" s="191" t="s">
        <v>1509</v>
      </c>
    </row>
    <row r="288" spans="1:65" s="2" customFormat="1" ht="19.5">
      <c r="A288" s="34"/>
      <c r="B288" s="35"/>
      <c r="C288" s="36"/>
      <c r="D288" s="193" t="s">
        <v>165</v>
      </c>
      <c r="E288" s="36"/>
      <c r="F288" s="194" t="s">
        <v>1035</v>
      </c>
      <c r="G288" s="36"/>
      <c r="H288" s="36"/>
      <c r="I288" s="195"/>
      <c r="J288" s="36"/>
      <c r="K288" s="36"/>
      <c r="L288" s="39"/>
      <c r="M288" s="196"/>
      <c r="N288" s="197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6" t="s">
        <v>165</v>
      </c>
      <c r="AU288" s="16" t="s">
        <v>85</v>
      </c>
    </row>
    <row r="289" spans="1:47" s="2" customFormat="1" ht="11.25">
      <c r="A289" s="34"/>
      <c r="B289" s="35"/>
      <c r="C289" s="36"/>
      <c r="D289" s="198" t="s">
        <v>167</v>
      </c>
      <c r="E289" s="36"/>
      <c r="F289" s="199" t="s">
        <v>1036</v>
      </c>
      <c r="G289" s="36"/>
      <c r="H289" s="36"/>
      <c r="I289" s="195"/>
      <c r="J289" s="36"/>
      <c r="K289" s="36"/>
      <c r="L289" s="39"/>
      <c r="M289" s="222"/>
      <c r="N289" s="223"/>
      <c r="O289" s="224"/>
      <c r="P289" s="224"/>
      <c r="Q289" s="224"/>
      <c r="R289" s="224"/>
      <c r="S289" s="224"/>
      <c r="T289" s="22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6" t="s">
        <v>167</v>
      </c>
      <c r="AU289" s="16" t="s">
        <v>85</v>
      </c>
    </row>
    <row r="290" spans="1:47" s="2" customFormat="1" ht="6.95" customHeight="1">
      <c r="A290" s="34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39"/>
      <c r="M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</row>
  </sheetData>
  <sheetProtection algorithmName="SHA-512" hashValue="dlTT9rHl8aENAiZC627CY5WzGinSCzVOERi1R6/fvkJUGdRb5ZCRQS0AJW/R153veFyAwB2ZgTxAvhJUeqw5vQ==" saltValue="tFiwL0zo2dACPZJn5J2jfVWrOV1AXCxXIH00Aqj3C4eyig432aCNOy2oAqcQqLZHwsW5KjSlI7Xcxl1iVPn2nw==" spinCount="100000" sheet="1" objects="1" scenarios="1" formatColumns="0" formatRows="0" autoFilter="0"/>
  <autoFilter ref="C93:K289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9" r:id="rId1"/>
    <hyperlink ref="F103" r:id="rId2"/>
    <hyperlink ref="F107" r:id="rId3"/>
    <hyperlink ref="F111" r:id="rId4"/>
    <hyperlink ref="F114" r:id="rId5"/>
    <hyperlink ref="F118" r:id="rId6"/>
    <hyperlink ref="F121" r:id="rId7"/>
    <hyperlink ref="F125" r:id="rId8"/>
    <hyperlink ref="F129" r:id="rId9"/>
    <hyperlink ref="F133" r:id="rId10"/>
    <hyperlink ref="F137" r:id="rId11"/>
    <hyperlink ref="F143" r:id="rId12"/>
    <hyperlink ref="F147" r:id="rId13"/>
    <hyperlink ref="F151" r:id="rId14"/>
    <hyperlink ref="F155" r:id="rId15"/>
    <hyperlink ref="F159" r:id="rId16"/>
    <hyperlink ref="F163" r:id="rId17"/>
    <hyperlink ref="F168" r:id="rId18"/>
    <hyperlink ref="F174" r:id="rId19"/>
    <hyperlink ref="F178" r:id="rId20"/>
    <hyperlink ref="F184" r:id="rId21"/>
    <hyperlink ref="F188" r:id="rId22"/>
    <hyperlink ref="F193" r:id="rId23"/>
    <hyperlink ref="F200" r:id="rId24"/>
    <hyperlink ref="F224" r:id="rId25"/>
    <hyperlink ref="F232" r:id="rId26"/>
    <hyperlink ref="F238" r:id="rId27"/>
    <hyperlink ref="F252" r:id="rId28"/>
    <hyperlink ref="F258" r:id="rId29"/>
    <hyperlink ref="F264" r:id="rId30"/>
    <hyperlink ref="F270" r:id="rId31"/>
    <hyperlink ref="F275" r:id="rId32"/>
    <hyperlink ref="F280" r:id="rId33"/>
    <hyperlink ref="F289" r:id="rId3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5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6" t="s">
        <v>107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85</v>
      </c>
    </row>
    <row r="4" spans="1:46" s="1" customFormat="1" ht="24.95" customHeight="1">
      <c r="B4" s="19"/>
      <c r="D4" s="110" t="s">
        <v>120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51" t="str">
        <f>'Rekapitulace stavby'!K6</f>
        <v>SOU zemědělské Chvaletice - hospodaření se srážkovými vodami</v>
      </c>
      <c r="F7" s="352"/>
      <c r="G7" s="352"/>
      <c r="H7" s="352"/>
      <c r="L7" s="19"/>
    </row>
    <row r="8" spans="1:46" s="1" customFormat="1" ht="12" customHeight="1">
      <c r="B8" s="19"/>
      <c r="D8" s="112" t="s">
        <v>121</v>
      </c>
      <c r="L8" s="19"/>
    </row>
    <row r="9" spans="1:46" s="2" customFormat="1" ht="16.5" customHeight="1">
      <c r="A9" s="34"/>
      <c r="B9" s="39"/>
      <c r="C9" s="34"/>
      <c r="D9" s="34"/>
      <c r="E9" s="351" t="s">
        <v>122</v>
      </c>
      <c r="F9" s="353"/>
      <c r="G9" s="353"/>
      <c r="H9" s="35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4" t="s">
        <v>1510</v>
      </c>
      <c r="F11" s="353"/>
      <c r="G11" s="353"/>
      <c r="H11" s="35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32</v>
      </c>
      <c r="F17" s="34"/>
      <c r="G17" s="34"/>
      <c r="H17" s="34"/>
      <c r="I17" s="112" t="s">
        <v>33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34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5" t="str">
        <f>'Rekapitulace stavby'!E14</f>
        <v>Vyplň údaj</v>
      </c>
      <c r="F20" s="356"/>
      <c r="G20" s="356"/>
      <c r="H20" s="356"/>
      <c r="I20" s="112" t="s">
        <v>33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36</v>
      </c>
      <c r="E22" s="34"/>
      <c r="F22" s="34"/>
      <c r="G22" s="34"/>
      <c r="H22" s="34"/>
      <c r="I22" s="112" t="s">
        <v>31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126</v>
      </c>
      <c r="F23" s="34"/>
      <c r="G23" s="34"/>
      <c r="H23" s="34"/>
      <c r="I23" s="112" t="s">
        <v>33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31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33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7"/>
      <c r="B29" s="118"/>
      <c r="C29" s="117"/>
      <c r="D29" s="117"/>
      <c r="E29" s="357" t="s">
        <v>19</v>
      </c>
      <c r="F29" s="357"/>
      <c r="G29" s="357"/>
      <c r="H29" s="35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42</v>
      </c>
      <c r="E32" s="34"/>
      <c r="F32" s="34"/>
      <c r="G32" s="34"/>
      <c r="H32" s="34"/>
      <c r="I32" s="34"/>
      <c r="J32" s="122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0"/>
      <c r="E33" s="120"/>
      <c r="F33" s="120"/>
      <c r="G33" s="120"/>
      <c r="H33" s="120"/>
      <c r="I33" s="120"/>
      <c r="J33" s="120"/>
      <c r="K33" s="120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44</v>
      </c>
      <c r="G34" s="34"/>
      <c r="H34" s="34"/>
      <c r="I34" s="123" t="s">
        <v>43</v>
      </c>
      <c r="J34" s="123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46</v>
      </c>
      <c r="E35" s="112" t="s">
        <v>47</v>
      </c>
      <c r="F35" s="125">
        <f>ROUND((SUM(BE87:BE91)),  2)</f>
        <v>0</v>
      </c>
      <c r="G35" s="34"/>
      <c r="H35" s="34"/>
      <c r="I35" s="126">
        <v>0.21</v>
      </c>
      <c r="J35" s="125">
        <f>ROUND(((SUM(BE87:BE91))*I35),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5">
        <f>ROUND((SUM(BF87:BF91)),  2)</f>
        <v>0</v>
      </c>
      <c r="G36" s="34"/>
      <c r="H36" s="34"/>
      <c r="I36" s="126">
        <v>0.15</v>
      </c>
      <c r="J36" s="125">
        <f>ROUND(((SUM(BF87:BF91))*I36),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5">
        <f>ROUND((SUM(BG87:BG91)),  2)</f>
        <v>0</v>
      </c>
      <c r="G37" s="34"/>
      <c r="H37" s="34"/>
      <c r="I37" s="126">
        <v>0.21</v>
      </c>
      <c r="J37" s="125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5">
        <f>ROUND((SUM(BH87:BH91)),  2)</f>
        <v>0</v>
      </c>
      <c r="G38" s="34"/>
      <c r="H38" s="34"/>
      <c r="I38" s="126">
        <v>0.15</v>
      </c>
      <c r="J38" s="125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5">
        <f>ROUND((SUM(BI87:BI91)),  2)</f>
        <v>0</v>
      </c>
      <c r="G39" s="34"/>
      <c r="H39" s="34"/>
      <c r="I39" s="126">
        <v>0</v>
      </c>
      <c r="J39" s="125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127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SOU zemědělské Chvaletice - hospodaření se srážkovými vodami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121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122</v>
      </c>
      <c r="F52" s="360"/>
      <c r="G52" s="360"/>
      <c r="H52" s="36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2" t="str">
        <f>E11</f>
        <v>SO-06 - Přípojka NN B (samostatná PD)</v>
      </c>
      <c r="F54" s="360"/>
      <c r="G54" s="360"/>
      <c r="H54" s="36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 xml:space="preserve"> </v>
      </c>
      <c r="G56" s="36"/>
      <c r="H56" s="36"/>
      <c r="I56" s="28" t="s">
        <v>24</v>
      </c>
      <c r="J56" s="59" t="str">
        <f>IF(J14="","",J14)</f>
        <v>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Pardubický kraj, Komenského náměstí 125, Pardubice</v>
      </c>
      <c r="G58" s="36"/>
      <c r="H58" s="36"/>
      <c r="I58" s="28" t="s">
        <v>36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8" t="s">
        <v>34</v>
      </c>
      <c r="D59" s="36"/>
      <c r="E59" s="36"/>
      <c r="F59" s="26" t="str">
        <f>IF(E20="","",E20)</f>
        <v>Vyplň údaj</v>
      </c>
      <c r="G59" s="36"/>
      <c r="H59" s="36"/>
      <c r="I59" s="28" t="s">
        <v>39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8" t="s">
        <v>128</v>
      </c>
      <c r="D61" s="139"/>
      <c r="E61" s="139"/>
      <c r="F61" s="139"/>
      <c r="G61" s="139"/>
      <c r="H61" s="139"/>
      <c r="I61" s="139"/>
      <c r="J61" s="140" t="s">
        <v>129</v>
      </c>
      <c r="K61" s="139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41" t="s">
        <v>74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130</v>
      </c>
    </row>
    <row r="64" spans="1:47" s="9" customFormat="1" ht="24.95" customHeight="1">
      <c r="B64" s="142"/>
      <c r="C64" s="143"/>
      <c r="D64" s="144" t="s">
        <v>1038</v>
      </c>
      <c r="E64" s="145"/>
      <c r="F64" s="145"/>
      <c r="G64" s="145"/>
      <c r="H64" s="145"/>
      <c r="I64" s="145"/>
      <c r="J64" s="146">
        <f>J88</f>
        <v>0</v>
      </c>
      <c r="K64" s="143"/>
      <c r="L64" s="147"/>
    </row>
    <row r="65" spans="1:31" s="10" customFormat="1" ht="19.899999999999999" customHeight="1">
      <c r="B65" s="148"/>
      <c r="C65" s="97"/>
      <c r="D65" s="149" t="s">
        <v>1039</v>
      </c>
      <c r="E65" s="150"/>
      <c r="F65" s="150"/>
      <c r="G65" s="150"/>
      <c r="H65" s="150"/>
      <c r="I65" s="150"/>
      <c r="J65" s="151">
        <f>J89</f>
        <v>0</v>
      </c>
      <c r="K65" s="97"/>
      <c r="L65" s="152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2" t="s">
        <v>141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8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58" t="str">
        <f>E7</f>
        <v>SOU zemědělské Chvaletice - hospodaření se srážkovými vodami</v>
      </c>
      <c r="F75" s="359"/>
      <c r="G75" s="359"/>
      <c r="H75" s="359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0"/>
      <c r="C76" s="28" t="s">
        <v>121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4"/>
      <c r="B77" s="35"/>
      <c r="C77" s="36"/>
      <c r="D77" s="36"/>
      <c r="E77" s="358" t="s">
        <v>122</v>
      </c>
      <c r="F77" s="360"/>
      <c r="G77" s="360"/>
      <c r="H77" s="360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8" t="s">
        <v>123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12" t="str">
        <f>E11</f>
        <v>SO-06 - Přípojka NN B (samostatná PD)</v>
      </c>
      <c r="F79" s="360"/>
      <c r="G79" s="360"/>
      <c r="H79" s="360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8" t="s">
        <v>22</v>
      </c>
      <c r="D81" s="36"/>
      <c r="E81" s="36"/>
      <c r="F81" s="26" t="str">
        <f>F14</f>
        <v xml:space="preserve"> </v>
      </c>
      <c r="G81" s="36"/>
      <c r="H81" s="36"/>
      <c r="I81" s="28" t="s">
        <v>24</v>
      </c>
      <c r="J81" s="59" t="str">
        <f>IF(J14="","",J14)</f>
        <v>3. 12. 2021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8" t="s">
        <v>30</v>
      </c>
      <c r="D83" s="36"/>
      <c r="E83" s="36"/>
      <c r="F83" s="26" t="str">
        <f>E17</f>
        <v>Pardubický kraj, Komenského náměstí 125, Pardubice</v>
      </c>
      <c r="G83" s="36"/>
      <c r="H83" s="36"/>
      <c r="I83" s="28" t="s">
        <v>36</v>
      </c>
      <c r="J83" s="32" t="str">
        <f>E23</f>
        <v>Agroprojekce Litomyšl, s.r.o.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8" t="s">
        <v>34</v>
      </c>
      <c r="D84" s="36"/>
      <c r="E84" s="36"/>
      <c r="F84" s="26" t="str">
        <f>IF(E20="","",E20)</f>
        <v>Vyplň údaj</v>
      </c>
      <c r="G84" s="36"/>
      <c r="H84" s="36"/>
      <c r="I84" s="28" t="s">
        <v>39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3"/>
      <c r="B86" s="154"/>
      <c r="C86" s="155" t="s">
        <v>142</v>
      </c>
      <c r="D86" s="156" t="s">
        <v>61</v>
      </c>
      <c r="E86" s="156" t="s">
        <v>57</v>
      </c>
      <c r="F86" s="156" t="s">
        <v>58</v>
      </c>
      <c r="G86" s="156" t="s">
        <v>143</v>
      </c>
      <c r="H86" s="156" t="s">
        <v>144</v>
      </c>
      <c r="I86" s="156" t="s">
        <v>145</v>
      </c>
      <c r="J86" s="156" t="s">
        <v>129</v>
      </c>
      <c r="K86" s="157" t="s">
        <v>146</v>
      </c>
      <c r="L86" s="158"/>
      <c r="M86" s="68" t="s">
        <v>19</v>
      </c>
      <c r="N86" s="69" t="s">
        <v>46</v>
      </c>
      <c r="O86" s="69" t="s">
        <v>147</v>
      </c>
      <c r="P86" s="69" t="s">
        <v>148</v>
      </c>
      <c r="Q86" s="69" t="s">
        <v>149</v>
      </c>
      <c r="R86" s="69" t="s">
        <v>150</v>
      </c>
      <c r="S86" s="69" t="s">
        <v>151</v>
      </c>
      <c r="T86" s="70" t="s">
        <v>152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4"/>
      <c r="B87" s="35"/>
      <c r="C87" s="75" t="s">
        <v>153</v>
      </c>
      <c r="D87" s="36"/>
      <c r="E87" s="36"/>
      <c r="F87" s="36"/>
      <c r="G87" s="36"/>
      <c r="H87" s="36"/>
      <c r="I87" s="36"/>
      <c r="J87" s="159">
        <f>BK87</f>
        <v>0</v>
      </c>
      <c r="K87" s="36"/>
      <c r="L87" s="39"/>
      <c r="M87" s="71"/>
      <c r="N87" s="160"/>
      <c r="O87" s="72"/>
      <c r="P87" s="161">
        <f>P88</f>
        <v>0</v>
      </c>
      <c r="Q87" s="72"/>
      <c r="R87" s="161">
        <f>R88</f>
        <v>0</v>
      </c>
      <c r="S87" s="72"/>
      <c r="T87" s="162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6" t="s">
        <v>75</v>
      </c>
      <c r="AU87" s="16" t="s">
        <v>130</v>
      </c>
      <c r="BK87" s="163">
        <f>BK88</f>
        <v>0</v>
      </c>
    </row>
    <row r="88" spans="1:65" s="12" customFormat="1" ht="25.9" customHeight="1">
      <c r="B88" s="164"/>
      <c r="C88" s="165"/>
      <c r="D88" s="166" t="s">
        <v>75</v>
      </c>
      <c r="E88" s="167" t="s">
        <v>336</v>
      </c>
      <c r="F88" s="167" t="s">
        <v>1040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</f>
        <v>0</v>
      </c>
      <c r="Q88" s="172"/>
      <c r="R88" s="173">
        <f>R89</f>
        <v>0</v>
      </c>
      <c r="S88" s="172"/>
      <c r="T88" s="174">
        <f>T89</f>
        <v>0</v>
      </c>
      <c r="AR88" s="175" t="s">
        <v>177</v>
      </c>
      <c r="AT88" s="176" t="s">
        <v>75</v>
      </c>
      <c r="AU88" s="176" t="s">
        <v>76</v>
      </c>
      <c r="AY88" s="175" t="s">
        <v>156</v>
      </c>
      <c r="BK88" s="177">
        <f>BK89</f>
        <v>0</v>
      </c>
    </row>
    <row r="89" spans="1:65" s="12" customFormat="1" ht="22.9" customHeight="1">
      <c r="B89" s="164"/>
      <c r="C89" s="165"/>
      <c r="D89" s="166" t="s">
        <v>75</v>
      </c>
      <c r="E89" s="178" t="s">
        <v>1041</v>
      </c>
      <c r="F89" s="178" t="s">
        <v>1042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SUM(P90:P91)</f>
        <v>0</v>
      </c>
      <c r="Q89" s="172"/>
      <c r="R89" s="173">
        <f>SUM(R90:R91)</f>
        <v>0</v>
      </c>
      <c r="S89" s="172"/>
      <c r="T89" s="174">
        <f>SUM(T90:T91)</f>
        <v>0</v>
      </c>
      <c r="AR89" s="175" t="s">
        <v>177</v>
      </c>
      <c r="AT89" s="176" t="s">
        <v>75</v>
      </c>
      <c r="AU89" s="176" t="s">
        <v>83</v>
      </c>
      <c r="AY89" s="175" t="s">
        <v>156</v>
      </c>
      <c r="BK89" s="177">
        <f>SUM(BK90:BK91)</f>
        <v>0</v>
      </c>
    </row>
    <row r="90" spans="1:65" s="2" customFormat="1" ht="16.5" customHeight="1">
      <c r="A90" s="34"/>
      <c r="B90" s="35"/>
      <c r="C90" s="180" t="s">
        <v>83</v>
      </c>
      <c r="D90" s="180" t="s">
        <v>158</v>
      </c>
      <c r="E90" s="181" t="s">
        <v>1511</v>
      </c>
      <c r="F90" s="182" t="s">
        <v>1512</v>
      </c>
      <c r="G90" s="183" t="s">
        <v>1021</v>
      </c>
      <c r="H90" s="184">
        <v>1</v>
      </c>
      <c r="I90" s="185"/>
      <c r="J90" s="186">
        <f>ROUND(I90*H90,2)</f>
        <v>0</v>
      </c>
      <c r="K90" s="182" t="s">
        <v>19</v>
      </c>
      <c r="L90" s="39"/>
      <c r="M90" s="187" t="s">
        <v>19</v>
      </c>
      <c r="N90" s="188" t="s">
        <v>47</v>
      </c>
      <c r="O90" s="64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1" t="s">
        <v>587</v>
      </c>
      <c r="AT90" s="191" t="s">
        <v>158</v>
      </c>
      <c r="AU90" s="191" t="s">
        <v>85</v>
      </c>
      <c r="AY90" s="16" t="s">
        <v>156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6" t="s">
        <v>83</v>
      </c>
      <c r="BK90" s="192">
        <f>ROUND(I90*H90,2)</f>
        <v>0</v>
      </c>
      <c r="BL90" s="16" t="s">
        <v>587</v>
      </c>
      <c r="BM90" s="191" t="s">
        <v>1513</v>
      </c>
    </row>
    <row r="91" spans="1:65" s="2" customFormat="1" ht="11.25">
      <c r="A91" s="34"/>
      <c r="B91" s="35"/>
      <c r="C91" s="36"/>
      <c r="D91" s="193" t="s">
        <v>165</v>
      </c>
      <c r="E91" s="36"/>
      <c r="F91" s="194" t="s">
        <v>1512</v>
      </c>
      <c r="G91" s="36"/>
      <c r="H91" s="36"/>
      <c r="I91" s="195"/>
      <c r="J91" s="36"/>
      <c r="K91" s="36"/>
      <c r="L91" s="39"/>
      <c r="M91" s="222"/>
      <c r="N91" s="223"/>
      <c r="O91" s="224"/>
      <c r="P91" s="224"/>
      <c r="Q91" s="224"/>
      <c r="R91" s="224"/>
      <c r="S91" s="224"/>
      <c r="T91" s="22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6" t="s">
        <v>165</v>
      </c>
      <c r="AU91" s="16" t="s">
        <v>85</v>
      </c>
    </row>
    <row r="92" spans="1:65" s="2" customFormat="1" ht="6.95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L79xOFppBueO5UEqkgRwuFsXmW86uk9n0aRQz0k34WOT0Z9AVcsDS7QT4mTO1+Bv3bn9H/kuSIGsGEaxP6Hk2Q==" saltValue="uICbDInYM7ctV4keDXJl97EWcd0NydtPxnmGR9HS/2/eTKqhl9JNOSusQiTgNc9K/M/zhDai9VCFxtyA688IhQ==" spinCount="100000" sheet="1" objects="1" scenarios="1" formatColumns="0" formatRows="0" autoFilter="0"/>
  <autoFilter ref="C86:K9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6" t="s">
        <v>110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85</v>
      </c>
    </row>
    <row r="4" spans="1:46" s="1" customFormat="1" ht="24.95" customHeight="1">
      <c r="B4" s="19"/>
      <c r="D4" s="110" t="s">
        <v>120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51" t="str">
        <f>'Rekapitulace stavby'!K6</f>
        <v>SOU zemědělské Chvaletice - hospodaření se srážkovými vodami</v>
      </c>
      <c r="F7" s="352"/>
      <c r="G7" s="352"/>
      <c r="H7" s="352"/>
      <c r="L7" s="19"/>
    </row>
    <row r="8" spans="1:46" s="1" customFormat="1" ht="12" customHeight="1">
      <c r="B8" s="19"/>
      <c r="D8" s="112" t="s">
        <v>121</v>
      </c>
      <c r="L8" s="19"/>
    </row>
    <row r="9" spans="1:46" s="2" customFormat="1" ht="16.5" customHeight="1">
      <c r="A9" s="34"/>
      <c r="B9" s="39"/>
      <c r="C9" s="34"/>
      <c r="D9" s="34"/>
      <c r="E9" s="351" t="s">
        <v>122</v>
      </c>
      <c r="F9" s="353"/>
      <c r="G9" s="353"/>
      <c r="H9" s="35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4" t="s">
        <v>1514</v>
      </c>
      <c r="F11" s="353"/>
      <c r="G11" s="353"/>
      <c r="H11" s="35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111</v>
      </c>
      <c r="G13" s="34"/>
      <c r="H13" s="34"/>
      <c r="I13" s="112" t="s">
        <v>20</v>
      </c>
      <c r="J13" s="103" t="s">
        <v>125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15" t="s">
        <v>26</v>
      </c>
      <c r="E15" s="34"/>
      <c r="F15" s="116" t="s">
        <v>27</v>
      </c>
      <c r="G15" s="34"/>
      <c r="H15" s="34"/>
      <c r="I15" s="115" t="s">
        <v>28</v>
      </c>
      <c r="J15" s="116" t="s">
        <v>29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32</v>
      </c>
      <c r="F17" s="34"/>
      <c r="G17" s="34"/>
      <c r="H17" s="34"/>
      <c r="I17" s="112" t="s">
        <v>33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34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5" t="str">
        <f>'Rekapitulace stavby'!E14</f>
        <v>Vyplň údaj</v>
      </c>
      <c r="F20" s="356"/>
      <c r="G20" s="356"/>
      <c r="H20" s="356"/>
      <c r="I20" s="112" t="s">
        <v>33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36</v>
      </c>
      <c r="E22" s="34"/>
      <c r="F22" s="34"/>
      <c r="G22" s="34"/>
      <c r="H22" s="34"/>
      <c r="I22" s="112" t="s">
        <v>31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126</v>
      </c>
      <c r="F23" s="34"/>
      <c r="G23" s="34"/>
      <c r="H23" s="34"/>
      <c r="I23" s="112" t="s">
        <v>33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31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33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7"/>
      <c r="B29" s="118"/>
      <c r="C29" s="117"/>
      <c r="D29" s="117"/>
      <c r="E29" s="357" t="s">
        <v>19</v>
      </c>
      <c r="F29" s="357"/>
      <c r="G29" s="357"/>
      <c r="H29" s="35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42</v>
      </c>
      <c r="E32" s="34"/>
      <c r="F32" s="34"/>
      <c r="G32" s="34"/>
      <c r="H32" s="34"/>
      <c r="I32" s="34"/>
      <c r="J32" s="122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0"/>
      <c r="E33" s="120"/>
      <c r="F33" s="120"/>
      <c r="G33" s="120"/>
      <c r="H33" s="120"/>
      <c r="I33" s="120"/>
      <c r="J33" s="120"/>
      <c r="K33" s="120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44</v>
      </c>
      <c r="G34" s="34"/>
      <c r="H34" s="34"/>
      <c r="I34" s="123" t="s">
        <v>43</v>
      </c>
      <c r="J34" s="123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46</v>
      </c>
      <c r="E35" s="112" t="s">
        <v>47</v>
      </c>
      <c r="F35" s="125">
        <f>ROUND((SUM(BE88:BE155)),  2)</f>
        <v>0</v>
      </c>
      <c r="G35" s="34"/>
      <c r="H35" s="34"/>
      <c r="I35" s="126">
        <v>0.21</v>
      </c>
      <c r="J35" s="125">
        <f>ROUND(((SUM(BE88:BE155))*I35),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5">
        <f>ROUND((SUM(BF88:BF155)),  2)</f>
        <v>0</v>
      </c>
      <c r="G36" s="34"/>
      <c r="H36" s="34"/>
      <c r="I36" s="126">
        <v>0.15</v>
      </c>
      <c r="J36" s="125">
        <f>ROUND(((SUM(BF88:BF155))*I36),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5">
        <f>ROUND((SUM(BG88:BG155)),  2)</f>
        <v>0</v>
      </c>
      <c r="G37" s="34"/>
      <c r="H37" s="34"/>
      <c r="I37" s="126">
        <v>0.21</v>
      </c>
      <c r="J37" s="125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5">
        <f>ROUND((SUM(BH88:BH155)),  2)</f>
        <v>0</v>
      </c>
      <c r="G38" s="34"/>
      <c r="H38" s="34"/>
      <c r="I38" s="126">
        <v>0.15</v>
      </c>
      <c r="J38" s="125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5">
        <f>ROUND((SUM(BI88:BI155)),  2)</f>
        <v>0</v>
      </c>
      <c r="G39" s="34"/>
      <c r="H39" s="34"/>
      <c r="I39" s="126">
        <v>0</v>
      </c>
      <c r="J39" s="125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127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SOU zemědělské Chvaletice - hospodaření se srážkovými vodami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121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122</v>
      </c>
      <c r="F52" s="360"/>
      <c r="G52" s="360"/>
      <c r="H52" s="36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2" t="str">
        <f>E11</f>
        <v>SO-07 - Ozelenění</v>
      </c>
      <c r="F54" s="360"/>
      <c r="G54" s="360"/>
      <c r="H54" s="36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 xml:space="preserve"> </v>
      </c>
      <c r="G56" s="36"/>
      <c r="H56" s="36"/>
      <c r="I56" s="28" t="s">
        <v>24</v>
      </c>
      <c r="J56" s="59" t="str">
        <f>IF(J14="","",J14)</f>
        <v>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Pardubický kraj, Komenského náměstí 125, Pardubice</v>
      </c>
      <c r="G58" s="36"/>
      <c r="H58" s="36"/>
      <c r="I58" s="28" t="s">
        <v>36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8" t="s">
        <v>34</v>
      </c>
      <c r="D59" s="36"/>
      <c r="E59" s="36"/>
      <c r="F59" s="26" t="str">
        <f>IF(E20="","",E20)</f>
        <v>Vyplň údaj</v>
      </c>
      <c r="G59" s="36"/>
      <c r="H59" s="36"/>
      <c r="I59" s="28" t="s">
        <v>39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8" t="s">
        <v>128</v>
      </c>
      <c r="D61" s="139"/>
      <c r="E61" s="139"/>
      <c r="F61" s="139"/>
      <c r="G61" s="139"/>
      <c r="H61" s="139"/>
      <c r="I61" s="139"/>
      <c r="J61" s="140" t="s">
        <v>129</v>
      </c>
      <c r="K61" s="139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41" t="s">
        <v>74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130</v>
      </c>
    </row>
    <row r="64" spans="1:47" s="9" customFormat="1" ht="24.95" customHeight="1">
      <c r="B64" s="142"/>
      <c r="C64" s="143"/>
      <c r="D64" s="144" t="s">
        <v>131</v>
      </c>
      <c r="E64" s="145"/>
      <c r="F64" s="145"/>
      <c r="G64" s="145"/>
      <c r="H64" s="145"/>
      <c r="I64" s="145"/>
      <c r="J64" s="146">
        <f>J89</f>
        <v>0</v>
      </c>
      <c r="K64" s="143"/>
      <c r="L64" s="147"/>
    </row>
    <row r="65" spans="1:31" s="10" customFormat="1" ht="19.899999999999999" customHeight="1">
      <c r="B65" s="148"/>
      <c r="C65" s="97"/>
      <c r="D65" s="149" t="s">
        <v>132</v>
      </c>
      <c r="E65" s="150"/>
      <c r="F65" s="150"/>
      <c r="G65" s="150"/>
      <c r="H65" s="150"/>
      <c r="I65" s="150"/>
      <c r="J65" s="151">
        <f>J90</f>
        <v>0</v>
      </c>
      <c r="K65" s="97"/>
      <c r="L65" s="152"/>
    </row>
    <row r="66" spans="1:31" s="10" customFormat="1" ht="19.899999999999999" customHeight="1">
      <c r="B66" s="148"/>
      <c r="C66" s="97"/>
      <c r="D66" s="149" t="s">
        <v>140</v>
      </c>
      <c r="E66" s="150"/>
      <c r="F66" s="150"/>
      <c r="G66" s="150"/>
      <c r="H66" s="150"/>
      <c r="I66" s="150"/>
      <c r="J66" s="151">
        <f>J152</f>
        <v>0</v>
      </c>
      <c r="K66" s="97"/>
      <c r="L66" s="152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2" t="s">
        <v>141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8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58" t="str">
        <f>E7</f>
        <v>SOU zemědělské Chvaletice - hospodaření se srážkovými vodami</v>
      </c>
      <c r="F76" s="359"/>
      <c r="G76" s="359"/>
      <c r="H76" s="359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0"/>
      <c r="C77" s="28" t="s">
        <v>121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4"/>
      <c r="B78" s="35"/>
      <c r="C78" s="36"/>
      <c r="D78" s="36"/>
      <c r="E78" s="358" t="s">
        <v>122</v>
      </c>
      <c r="F78" s="360"/>
      <c r="G78" s="360"/>
      <c r="H78" s="360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8" t="s">
        <v>123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2" t="str">
        <f>E11</f>
        <v>SO-07 - Ozelenění</v>
      </c>
      <c r="F80" s="360"/>
      <c r="G80" s="360"/>
      <c r="H80" s="360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8" t="s">
        <v>22</v>
      </c>
      <c r="D82" s="36"/>
      <c r="E82" s="36"/>
      <c r="F82" s="26" t="str">
        <f>F14</f>
        <v xml:space="preserve"> </v>
      </c>
      <c r="G82" s="36"/>
      <c r="H82" s="36"/>
      <c r="I82" s="28" t="s">
        <v>24</v>
      </c>
      <c r="J82" s="59" t="str">
        <f>IF(J14="","",J14)</f>
        <v>3. 12. 2021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8" t="s">
        <v>30</v>
      </c>
      <c r="D84" s="36"/>
      <c r="E84" s="36"/>
      <c r="F84" s="26" t="str">
        <f>E17</f>
        <v>Pardubický kraj, Komenského náměstí 125, Pardubice</v>
      </c>
      <c r="G84" s="36"/>
      <c r="H84" s="36"/>
      <c r="I84" s="28" t="s">
        <v>36</v>
      </c>
      <c r="J84" s="32" t="str">
        <f>E23</f>
        <v>Agroprojekce Litomyšl,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8" t="s">
        <v>34</v>
      </c>
      <c r="D85" s="36"/>
      <c r="E85" s="36"/>
      <c r="F85" s="26" t="str">
        <f>IF(E20="","",E20)</f>
        <v>Vyplň údaj</v>
      </c>
      <c r="G85" s="36"/>
      <c r="H85" s="36"/>
      <c r="I85" s="28" t="s">
        <v>39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3"/>
      <c r="B87" s="154"/>
      <c r="C87" s="155" t="s">
        <v>142</v>
      </c>
      <c r="D87" s="156" t="s">
        <v>61</v>
      </c>
      <c r="E87" s="156" t="s">
        <v>57</v>
      </c>
      <c r="F87" s="156" t="s">
        <v>58</v>
      </c>
      <c r="G87" s="156" t="s">
        <v>143</v>
      </c>
      <c r="H87" s="156" t="s">
        <v>144</v>
      </c>
      <c r="I87" s="156" t="s">
        <v>145</v>
      </c>
      <c r="J87" s="156" t="s">
        <v>129</v>
      </c>
      <c r="K87" s="157" t="s">
        <v>146</v>
      </c>
      <c r="L87" s="158"/>
      <c r="M87" s="68" t="s">
        <v>19</v>
      </c>
      <c r="N87" s="69" t="s">
        <v>46</v>
      </c>
      <c r="O87" s="69" t="s">
        <v>147</v>
      </c>
      <c r="P87" s="69" t="s">
        <v>148</v>
      </c>
      <c r="Q87" s="69" t="s">
        <v>149</v>
      </c>
      <c r="R87" s="69" t="s">
        <v>150</v>
      </c>
      <c r="S87" s="69" t="s">
        <v>151</v>
      </c>
      <c r="T87" s="70" t="s">
        <v>152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4"/>
      <c r="B88" s="35"/>
      <c r="C88" s="75" t="s">
        <v>153</v>
      </c>
      <c r="D88" s="36"/>
      <c r="E88" s="36"/>
      <c r="F88" s="36"/>
      <c r="G88" s="36"/>
      <c r="H88" s="36"/>
      <c r="I88" s="36"/>
      <c r="J88" s="159">
        <f>BK88</f>
        <v>0</v>
      </c>
      <c r="K88" s="36"/>
      <c r="L88" s="39"/>
      <c r="M88" s="71"/>
      <c r="N88" s="160"/>
      <c r="O88" s="72"/>
      <c r="P88" s="161">
        <f>P89</f>
        <v>0</v>
      </c>
      <c r="Q88" s="72"/>
      <c r="R88" s="161">
        <f>R89</f>
        <v>1.40096</v>
      </c>
      <c r="S88" s="72"/>
      <c r="T88" s="162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6" t="s">
        <v>75</v>
      </c>
      <c r="AU88" s="16" t="s">
        <v>130</v>
      </c>
      <c r="BK88" s="163">
        <f>BK89</f>
        <v>0</v>
      </c>
    </row>
    <row r="89" spans="1:65" s="12" customFormat="1" ht="25.9" customHeight="1">
      <c r="B89" s="164"/>
      <c r="C89" s="165"/>
      <c r="D89" s="166" t="s">
        <v>75</v>
      </c>
      <c r="E89" s="167" t="s">
        <v>154</v>
      </c>
      <c r="F89" s="167" t="s">
        <v>155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P90+P152</f>
        <v>0</v>
      </c>
      <c r="Q89" s="172"/>
      <c r="R89" s="173">
        <f>R90+R152</f>
        <v>1.40096</v>
      </c>
      <c r="S89" s="172"/>
      <c r="T89" s="174">
        <f>T90+T152</f>
        <v>0</v>
      </c>
      <c r="AR89" s="175" t="s">
        <v>83</v>
      </c>
      <c r="AT89" s="176" t="s">
        <v>75</v>
      </c>
      <c r="AU89" s="176" t="s">
        <v>76</v>
      </c>
      <c r="AY89" s="175" t="s">
        <v>156</v>
      </c>
      <c r="BK89" s="177">
        <f>BK90+BK152</f>
        <v>0</v>
      </c>
    </row>
    <row r="90" spans="1:65" s="12" customFormat="1" ht="22.9" customHeight="1">
      <c r="B90" s="164"/>
      <c r="C90" s="165"/>
      <c r="D90" s="166" t="s">
        <v>75</v>
      </c>
      <c r="E90" s="178" t="s">
        <v>83</v>
      </c>
      <c r="F90" s="178" t="s">
        <v>157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SUM(P91:P151)</f>
        <v>0</v>
      </c>
      <c r="Q90" s="172"/>
      <c r="R90" s="173">
        <f>SUM(R91:R151)</f>
        <v>1.40096</v>
      </c>
      <c r="S90" s="172"/>
      <c r="T90" s="174">
        <f>SUM(T91:T151)</f>
        <v>0</v>
      </c>
      <c r="AR90" s="175" t="s">
        <v>83</v>
      </c>
      <c r="AT90" s="176" t="s">
        <v>75</v>
      </c>
      <c r="AU90" s="176" t="s">
        <v>83</v>
      </c>
      <c r="AY90" s="175" t="s">
        <v>156</v>
      </c>
      <c r="BK90" s="177">
        <f>SUM(BK91:BK151)</f>
        <v>0</v>
      </c>
    </row>
    <row r="91" spans="1:65" s="2" customFormat="1" ht="21.75" customHeight="1">
      <c r="A91" s="34"/>
      <c r="B91" s="35"/>
      <c r="C91" s="180" t="s">
        <v>83</v>
      </c>
      <c r="D91" s="180" t="s">
        <v>158</v>
      </c>
      <c r="E91" s="181" t="s">
        <v>1515</v>
      </c>
      <c r="F91" s="182" t="s">
        <v>1516</v>
      </c>
      <c r="G91" s="183" t="s">
        <v>417</v>
      </c>
      <c r="H91" s="184">
        <v>6</v>
      </c>
      <c r="I91" s="185"/>
      <c r="J91" s="186">
        <f>ROUND(I91*H91,2)</f>
        <v>0</v>
      </c>
      <c r="K91" s="182" t="s">
        <v>162</v>
      </c>
      <c r="L91" s="39"/>
      <c r="M91" s="187" t="s">
        <v>19</v>
      </c>
      <c r="N91" s="188" t="s">
        <v>47</v>
      </c>
      <c r="O91" s="64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1" t="s">
        <v>163</v>
      </c>
      <c r="AT91" s="191" t="s">
        <v>158</v>
      </c>
      <c r="AU91" s="191" t="s">
        <v>85</v>
      </c>
      <c r="AY91" s="16" t="s">
        <v>156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6" t="s">
        <v>83</v>
      </c>
      <c r="BK91" s="192">
        <f>ROUND(I91*H91,2)</f>
        <v>0</v>
      </c>
      <c r="BL91" s="16" t="s">
        <v>163</v>
      </c>
      <c r="BM91" s="191" t="s">
        <v>1517</v>
      </c>
    </row>
    <row r="92" spans="1:65" s="2" customFormat="1" ht="19.5">
      <c r="A92" s="34"/>
      <c r="B92" s="35"/>
      <c r="C92" s="36"/>
      <c r="D92" s="193" t="s">
        <v>165</v>
      </c>
      <c r="E92" s="36"/>
      <c r="F92" s="194" t="s">
        <v>1518</v>
      </c>
      <c r="G92" s="36"/>
      <c r="H92" s="36"/>
      <c r="I92" s="195"/>
      <c r="J92" s="36"/>
      <c r="K92" s="36"/>
      <c r="L92" s="39"/>
      <c r="M92" s="196"/>
      <c r="N92" s="197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6" t="s">
        <v>165</v>
      </c>
      <c r="AU92" s="16" t="s">
        <v>85</v>
      </c>
    </row>
    <row r="93" spans="1:65" s="2" customFormat="1" ht="11.25">
      <c r="A93" s="34"/>
      <c r="B93" s="35"/>
      <c r="C93" s="36"/>
      <c r="D93" s="198" t="s">
        <v>167</v>
      </c>
      <c r="E93" s="36"/>
      <c r="F93" s="199" t="s">
        <v>1519</v>
      </c>
      <c r="G93" s="36"/>
      <c r="H93" s="36"/>
      <c r="I93" s="195"/>
      <c r="J93" s="36"/>
      <c r="K93" s="36"/>
      <c r="L93" s="39"/>
      <c r="M93" s="196"/>
      <c r="N93" s="197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6" t="s">
        <v>167</v>
      </c>
      <c r="AU93" s="16" t="s">
        <v>85</v>
      </c>
    </row>
    <row r="94" spans="1:65" s="13" customFormat="1" ht="11.25">
      <c r="B94" s="200"/>
      <c r="C94" s="201"/>
      <c r="D94" s="193" t="s">
        <v>169</v>
      </c>
      <c r="E94" s="202" t="s">
        <v>19</v>
      </c>
      <c r="F94" s="203" t="s">
        <v>1520</v>
      </c>
      <c r="G94" s="201"/>
      <c r="H94" s="204">
        <v>6</v>
      </c>
      <c r="I94" s="205"/>
      <c r="J94" s="201"/>
      <c r="K94" s="201"/>
      <c r="L94" s="206"/>
      <c r="M94" s="207"/>
      <c r="N94" s="208"/>
      <c r="O94" s="208"/>
      <c r="P94" s="208"/>
      <c r="Q94" s="208"/>
      <c r="R94" s="208"/>
      <c r="S94" s="208"/>
      <c r="T94" s="209"/>
      <c r="AT94" s="210" t="s">
        <v>169</v>
      </c>
      <c r="AU94" s="210" t="s">
        <v>85</v>
      </c>
      <c r="AV94" s="13" t="s">
        <v>85</v>
      </c>
      <c r="AW94" s="13" t="s">
        <v>38</v>
      </c>
      <c r="AX94" s="13" t="s">
        <v>83</v>
      </c>
      <c r="AY94" s="210" t="s">
        <v>156</v>
      </c>
    </row>
    <row r="95" spans="1:65" s="2" customFormat="1" ht="16.5" customHeight="1">
      <c r="A95" s="34"/>
      <c r="B95" s="35"/>
      <c r="C95" s="180" t="s">
        <v>85</v>
      </c>
      <c r="D95" s="180" t="s">
        <v>158</v>
      </c>
      <c r="E95" s="181" t="s">
        <v>1521</v>
      </c>
      <c r="F95" s="182" t="s">
        <v>1522</v>
      </c>
      <c r="G95" s="183" t="s">
        <v>417</v>
      </c>
      <c r="H95" s="184">
        <v>6</v>
      </c>
      <c r="I95" s="185"/>
      <c r="J95" s="186">
        <f>ROUND(I95*H95,2)</f>
        <v>0</v>
      </c>
      <c r="K95" s="182" t="s">
        <v>162</v>
      </c>
      <c r="L95" s="39"/>
      <c r="M95" s="187" t="s">
        <v>19</v>
      </c>
      <c r="N95" s="188" t="s">
        <v>47</v>
      </c>
      <c r="O95" s="64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1" t="s">
        <v>163</v>
      </c>
      <c r="AT95" s="191" t="s">
        <v>158</v>
      </c>
      <c r="AU95" s="191" t="s">
        <v>85</v>
      </c>
      <c r="AY95" s="16" t="s">
        <v>156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6" t="s">
        <v>83</v>
      </c>
      <c r="BK95" s="192">
        <f>ROUND(I95*H95,2)</f>
        <v>0</v>
      </c>
      <c r="BL95" s="16" t="s">
        <v>163</v>
      </c>
      <c r="BM95" s="191" t="s">
        <v>1523</v>
      </c>
    </row>
    <row r="96" spans="1:65" s="2" customFormat="1" ht="11.25">
      <c r="A96" s="34"/>
      <c r="B96" s="35"/>
      <c r="C96" s="36"/>
      <c r="D96" s="193" t="s">
        <v>165</v>
      </c>
      <c r="E96" s="36"/>
      <c r="F96" s="194" t="s">
        <v>1524</v>
      </c>
      <c r="G96" s="36"/>
      <c r="H96" s="36"/>
      <c r="I96" s="195"/>
      <c r="J96" s="36"/>
      <c r="K96" s="36"/>
      <c r="L96" s="39"/>
      <c r="M96" s="196"/>
      <c r="N96" s="197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6" t="s">
        <v>165</v>
      </c>
      <c r="AU96" s="16" t="s">
        <v>85</v>
      </c>
    </row>
    <row r="97" spans="1:65" s="2" customFormat="1" ht="11.25">
      <c r="A97" s="34"/>
      <c r="B97" s="35"/>
      <c r="C97" s="36"/>
      <c r="D97" s="198" t="s">
        <v>167</v>
      </c>
      <c r="E97" s="36"/>
      <c r="F97" s="199" t="s">
        <v>1525</v>
      </c>
      <c r="G97" s="36"/>
      <c r="H97" s="36"/>
      <c r="I97" s="195"/>
      <c r="J97" s="36"/>
      <c r="K97" s="36"/>
      <c r="L97" s="39"/>
      <c r="M97" s="196"/>
      <c r="N97" s="197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6" t="s">
        <v>167</v>
      </c>
      <c r="AU97" s="16" t="s">
        <v>85</v>
      </c>
    </row>
    <row r="98" spans="1:65" s="13" customFormat="1" ht="11.25">
      <c r="B98" s="200"/>
      <c r="C98" s="201"/>
      <c r="D98" s="193" t="s">
        <v>169</v>
      </c>
      <c r="E98" s="202" t="s">
        <v>19</v>
      </c>
      <c r="F98" s="203" t="s">
        <v>1520</v>
      </c>
      <c r="G98" s="201"/>
      <c r="H98" s="204">
        <v>6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169</v>
      </c>
      <c r="AU98" s="210" t="s">
        <v>85</v>
      </c>
      <c r="AV98" s="13" t="s">
        <v>85</v>
      </c>
      <c r="AW98" s="13" t="s">
        <v>38</v>
      </c>
      <c r="AX98" s="13" t="s">
        <v>83</v>
      </c>
      <c r="AY98" s="210" t="s">
        <v>156</v>
      </c>
    </row>
    <row r="99" spans="1:65" s="2" customFormat="1" ht="16.5" customHeight="1">
      <c r="A99" s="34"/>
      <c r="B99" s="35"/>
      <c r="C99" s="211" t="s">
        <v>177</v>
      </c>
      <c r="D99" s="211" t="s">
        <v>336</v>
      </c>
      <c r="E99" s="212" t="s">
        <v>1526</v>
      </c>
      <c r="F99" s="213" t="s">
        <v>1527</v>
      </c>
      <c r="G99" s="214" t="s">
        <v>417</v>
      </c>
      <c r="H99" s="215">
        <v>4</v>
      </c>
      <c r="I99" s="216"/>
      <c r="J99" s="217">
        <f>ROUND(I99*H99,2)</f>
        <v>0</v>
      </c>
      <c r="K99" s="213" t="s">
        <v>19</v>
      </c>
      <c r="L99" s="218"/>
      <c r="M99" s="219" t="s">
        <v>19</v>
      </c>
      <c r="N99" s="220" t="s">
        <v>47</v>
      </c>
      <c r="O99" s="64"/>
      <c r="P99" s="189">
        <f>O99*H99</f>
        <v>0</v>
      </c>
      <c r="Q99" s="189">
        <v>0.01</v>
      </c>
      <c r="R99" s="189">
        <f>Q99*H99</f>
        <v>0.04</v>
      </c>
      <c r="S99" s="189">
        <v>0</v>
      </c>
      <c r="T99" s="19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1" t="s">
        <v>214</v>
      </c>
      <c r="AT99" s="191" t="s">
        <v>336</v>
      </c>
      <c r="AU99" s="191" t="s">
        <v>85</v>
      </c>
      <c r="AY99" s="16" t="s">
        <v>156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6" t="s">
        <v>83</v>
      </c>
      <c r="BK99" s="192">
        <f>ROUND(I99*H99,2)</f>
        <v>0</v>
      </c>
      <c r="BL99" s="16" t="s">
        <v>163</v>
      </c>
      <c r="BM99" s="191" t="s">
        <v>1528</v>
      </c>
    </row>
    <row r="100" spans="1:65" s="2" customFormat="1" ht="11.25">
      <c r="A100" s="34"/>
      <c r="B100" s="35"/>
      <c r="C100" s="36"/>
      <c r="D100" s="193" t="s">
        <v>165</v>
      </c>
      <c r="E100" s="36"/>
      <c r="F100" s="194" t="s">
        <v>1527</v>
      </c>
      <c r="G100" s="36"/>
      <c r="H100" s="36"/>
      <c r="I100" s="195"/>
      <c r="J100" s="36"/>
      <c r="K100" s="36"/>
      <c r="L100" s="39"/>
      <c r="M100" s="196"/>
      <c r="N100" s="197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6" t="s">
        <v>165</v>
      </c>
      <c r="AU100" s="16" t="s">
        <v>85</v>
      </c>
    </row>
    <row r="101" spans="1:65" s="2" customFormat="1" ht="16.5" customHeight="1">
      <c r="A101" s="34"/>
      <c r="B101" s="35"/>
      <c r="C101" s="211" t="s">
        <v>163</v>
      </c>
      <c r="D101" s="211" t="s">
        <v>336</v>
      </c>
      <c r="E101" s="212" t="s">
        <v>1529</v>
      </c>
      <c r="F101" s="213" t="s">
        <v>1530</v>
      </c>
      <c r="G101" s="214" t="s">
        <v>417</v>
      </c>
      <c r="H101" s="215">
        <v>2</v>
      </c>
      <c r="I101" s="216"/>
      <c r="J101" s="217">
        <f>ROUND(I101*H101,2)</f>
        <v>0</v>
      </c>
      <c r="K101" s="213" t="s">
        <v>19</v>
      </c>
      <c r="L101" s="218"/>
      <c r="M101" s="219" t="s">
        <v>19</v>
      </c>
      <c r="N101" s="220" t="s">
        <v>47</v>
      </c>
      <c r="O101" s="64"/>
      <c r="P101" s="189">
        <f>O101*H101</f>
        <v>0</v>
      </c>
      <c r="Q101" s="189">
        <v>0.01</v>
      </c>
      <c r="R101" s="189">
        <f>Q101*H101</f>
        <v>0.02</v>
      </c>
      <c r="S101" s="189">
        <v>0</v>
      </c>
      <c r="T101" s="190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1" t="s">
        <v>214</v>
      </c>
      <c r="AT101" s="191" t="s">
        <v>336</v>
      </c>
      <c r="AU101" s="191" t="s">
        <v>85</v>
      </c>
      <c r="AY101" s="16" t="s">
        <v>156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6" t="s">
        <v>83</v>
      </c>
      <c r="BK101" s="192">
        <f>ROUND(I101*H101,2)</f>
        <v>0</v>
      </c>
      <c r="BL101" s="16" t="s">
        <v>163</v>
      </c>
      <c r="BM101" s="191" t="s">
        <v>1531</v>
      </c>
    </row>
    <row r="102" spans="1:65" s="2" customFormat="1" ht="11.25">
      <c r="A102" s="34"/>
      <c r="B102" s="35"/>
      <c r="C102" s="36"/>
      <c r="D102" s="193" t="s">
        <v>165</v>
      </c>
      <c r="E102" s="36"/>
      <c r="F102" s="194" t="s">
        <v>1530</v>
      </c>
      <c r="G102" s="36"/>
      <c r="H102" s="36"/>
      <c r="I102" s="195"/>
      <c r="J102" s="36"/>
      <c r="K102" s="36"/>
      <c r="L102" s="39"/>
      <c r="M102" s="196"/>
      <c r="N102" s="197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6" t="s">
        <v>165</v>
      </c>
      <c r="AU102" s="16" t="s">
        <v>85</v>
      </c>
    </row>
    <row r="103" spans="1:65" s="2" customFormat="1" ht="16.5" customHeight="1">
      <c r="A103" s="34"/>
      <c r="B103" s="35"/>
      <c r="C103" s="180" t="s">
        <v>192</v>
      </c>
      <c r="D103" s="180" t="s">
        <v>158</v>
      </c>
      <c r="E103" s="181" t="s">
        <v>1532</v>
      </c>
      <c r="F103" s="182" t="s">
        <v>1533</v>
      </c>
      <c r="G103" s="183" t="s">
        <v>417</v>
      </c>
      <c r="H103" s="184">
        <v>4</v>
      </c>
      <c r="I103" s="185"/>
      <c r="J103" s="186">
        <f>ROUND(I103*H103,2)</f>
        <v>0</v>
      </c>
      <c r="K103" s="182" t="s">
        <v>162</v>
      </c>
      <c r="L103" s="39"/>
      <c r="M103" s="187" t="s">
        <v>19</v>
      </c>
      <c r="N103" s="188" t="s">
        <v>47</v>
      </c>
      <c r="O103" s="64"/>
      <c r="P103" s="189">
        <f>O103*H103</f>
        <v>0</v>
      </c>
      <c r="Q103" s="189">
        <v>6.0000000000000002E-5</v>
      </c>
      <c r="R103" s="189">
        <f>Q103*H103</f>
        <v>2.4000000000000001E-4</v>
      </c>
      <c r="S103" s="189">
        <v>0</v>
      </c>
      <c r="T103" s="190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1" t="s">
        <v>163</v>
      </c>
      <c r="AT103" s="191" t="s">
        <v>158</v>
      </c>
      <c r="AU103" s="191" t="s">
        <v>85</v>
      </c>
      <c r="AY103" s="16" t="s">
        <v>156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6" t="s">
        <v>83</v>
      </c>
      <c r="BK103" s="192">
        <f>ROUND(I103*H103,2)</f>
        <v>0</v>
      </c>
      <c r="BL103" s="16" t="s">
        <v>163</v>
      </c>
      <c r="BM103" s="191" t="s">
        <v>1534</v>
      </c>
    </row>
    <row r="104" spans="1:65" s="2" customFormat="1" ht="11.25">
      <c r="A104" s="34"/>
      <c r="B104" s="35"/>
      <c r="C104" s="36"/>
      <c r="D104" s="193" t="s">
        <v>165</v>
      </c>
      <c r="E104" s="36"/>
      <c r="F104" s="194" t="s">
        <v>1535</v>
      </c>
      <c r="G104" s="36"/>
      <c r="H104" s="36"/>
      <c r="I104" s="195"/>
      <c r="J104" s="36"/>
      <c r="K104" s="36"/>
      <c r="L104" s="39"/>
      <c r="M104" s="196"/>
      <c r="N104" s="197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6" t="s">
        <v>165</v>
      </c>
      <c r="AU104" s="16" t="s">
        <v>85</v>
      </c>
    </row>
    <row r="105" spans="1:65" s="2" customFormat="1" ht="11.25">
      <c r="A105" s="34"/>
      <c r="B105" s="35"/>
      <c r="C105" s="36"/>
      <c r="D105" s="198" t="s">
        <v>167</v>
      </c>
      <c r="E105" s="36"/>
      <c r="F105" s="199" t="s">
        <v>1536</v>
      </c>
      <c r="G105" s="36"/>
      <c r="H105" s="36"/>
      <c r="I105" s="195"/>
      <c r="J105" s="36"/>
      <c r="K105" s="36"/>
      <c r="L105" s="39"/>
      <c r="M105" s="196"/>
      <c r="N105" s="197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6" t="s">
        <v>167</v>
      </c>
      <c r="AU105" s="16" t="s">
        <v>85</v>
      </c>
    </row>
    <row r="106" spans="1:65" s="13" customFormat="1" ht="11.25">
      <c r="B106" s="200"/>
      <c r="C106" s="201"/>
      <c r="D106" s="193" t="s">
        <v>169</v>
      </c>
      <c r="E106" s="202" t="s">
        <v>19</v>
      </c>
      <c r="F106" s="203" t="s">
        <v>1537</v>
      </c>
      <c r="G106" s="201"/>
      <c r="H106" s="204">
        <v>4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169</v>
      </c>
      <c r="AU106" s="210" t="s">
        <v>85</v>
      </c>
      <c r="AV106" s="13" t="s">
        <v>85</v>
      </c>
      <c r="AW106" s="13" t="s">
        <v>38</v>
      </c>
      <c r="AX106" s="13" t="s">
        <v>83</v>
      </c>
      <c r="AY106" s="210" t="s">
        <v>156</v>
      </c>
    </row>
    <row r="107" spans="1:65" s="2" customFormat="1" ht="16.5" customHeight="1">
      <c r="A107" s="34"/>
      <c r="B107" s="35"/>
      <c r="C107" s="180" t="s">
        <v>200</v>
      </c>
      <c r="D107" s="180" t="s">
        <v>158</v>
      </c>
      <c r="E107" s="181" t="s">
        <v>1538</v>
      </c>
      <c r="F107" s="182" t="s">
        <v>1539</v>
      </c>
      <c r="G107" s="183" t="s">
        <v>417</v>
      </c>
      <c r="H107" s="184">
        <v>2</v>
      </c>
      <c r="I107" s="185"/>
      <c r="J107" s="186">
        <f>ROUND(I107*H107,2)</f>
        <v>0</v>
      </c>
      <c r="K107" s="182" t="s">
        <v>162</v>
      </c>
      <c r="L107" s="39"/>
      <c r="M107" s="187" t="s">
        <v>19</v>
      </c>
      <c r="N107" s="188" t="s">
        <v>47</v>
      </c>
      <c r="O107" s="64"/>
      <c r="P107" s="189">
        <f>O107*H107</f>
        <v>0</v>
      </c>
      <c r="Q107" s="189">
        <v>6.0000000000000002E-5</v>
      </c>
      <c r="R107" s="189">
        <f>Q107*H107</f>
        <v>1.2E-4</v>
      </c>
      <c r="S107" s="189">
        <v>0</v>
      </c>
      <c r="T107" s="190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1" t="s">
        <v>163</v>
      </c>
      <c r="AT107" s="191" t="s">
        <v>158</v>
      </c>
      <c r="AU107" s="191" t="s">
        <v>85</v>
      </c>
      <c r="AY107" s="16" t="s">
        <v>156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6" t="s">
        <v>83</v>
      </c>
      <c r="BK107" s="192">
        <f>ROUND(I107*H107,2)</f>
        <v>0</v>
      </c>
      <c r="BL107" s="16" t="s">
        <v>163</v>
      </c>
      <c r="BM107" s="191" t="s">
        <v>1540</v>
      </c>
    </row>
    <row r="108" spans="1:65" s="2" customFormat="1" ht="11.25">
      <c r="A108" s="34"/>
      <c r="B108" s="35"/>
      <c r="C108" s="36"/>
      <c r="D108" s="193" t="s">
        <v>165</v>
      </c>
      <c r="E108" s="36"/>
      <c r="F108" s="194" t="s">
        <v>1541</v>
      </c>
      <c r="G108" s="36"/>
      <c r="H108" s="36"/>
      <c r="I108" s="195"/>
      <c r="J108" s="36"/>
      <c r="K108" s="36"/>
      <c r="L108" s="39"/>
      <c r="M108" s="196"/>
      <c r="N108" s="197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6" t="s">
        <v>165</v>
      </c>
      <c r="AU108" s="16" t="s">
        <v>85</v>
      </c>
    </row>
    <row r="109" spans="1:65" s="2" customFormat="1" ht="11.25">
      <c r="A109" s="34"/>
      <c r="B109" s="35"/>
      <c r="C109" s="36"/>
      <c r="D109" s="198" t="s">
        <v>167</v>
      </c>
      <c r="E109" s="36"/>
      <c r="F109" s="199" t="s">
        <v>1542</v>
      </c>
      <c r="G109" s="36"/>
      <c r="H109" s="36"/>
      <c r="I109" s="195"/>
      <c r="J109" s="36"/>
      <c r="K109" s="36"/>
      <c r="L109" s="39"/>
      <c r="M109" s="196"/>
      <c r="N109" s="197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6" t="s">
        <v>167</v>
      </c>
      <c r="AU109" s="16" t="s">
        <v>85</v>
      </c>
    </row>
    <row r="110" spans="1:65" s="13" customFormat="1" ht="11.25">
      <c r="B110" s="200"/>
      <c r="C110" s="201"/>
      <c r="D110" s="193" t="s">
        <v>169</v>
      </c>
      <c r="E110" s="202" t="s">
        <v>19</v>
      </c>
      <c r="F110" s="203" t="s">
        <v>1543</v>
      </c>
      <c r="G110" s="201"/>
      <c r="H110" s="204">
        <v>2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169</v>
      </c>
      <c r="AU110" s="210" t="s">
        <v>85</v>
      </c>
      <c r="AV110" s="13" t="s">
        <v>85</v>
      </c>
      <c r="AW110" s="13" t="s">
        <v>38</v>
      </c>
      <c r="AX110" s="13" t="s">
        <v>83</v>
      </c>
      <c r="AY110" s="210" t="s">
        <v>156</v>
      </c>
    </row>
    <row r="111" spans="1:65" s="2" customFormat="1" ht="16.5" customHeight="1">
      <c r="A111" s="34"/>
      <c r="B111" s="35"/>
      <c r="C111" s="211" t="s">
        <v>207</v>
      </c>
      <c r="D111" s="211" t="s">
        <v>336</v>
      </c>
      <c r="E111" s="212" t="s">
        <v>1544</v>
      </c>
      <c r="F111" s="213" t="s">
        <v>1545</v>
      </c>
      <c r="G111" s="214" t="s">
        <v>417</v>
      </c>
      <c r="H111" s="215">
        <v>10</v>
      </c>
      <c r="I111" s="216"/>
      <c r="J111" s="217">
        <f>ROUND(I111*H111,2)</f>
        <v>0</v>
      </c>
      <c r="K111" s="213" t="s">
        <v>162</v>
      </c>
      <c r="L111" s="218"/>
      <c r="M111" s="219" t="s">
        <v>19</v>
      </c>
      <c r="N111" s="220" t="s">
        <v>47</v>
      </c>
      <c r="O111" s="64"/>
      <c r="P111" s="189">
        <f>O111*H111</f>
        <v>0</v>
      </c>
      <c r="Q111" s="189">
        <v>5.8999999999999999E-3</v>
      </c>
      <c r="R111" s="189">
        <f>Q111*H111</f>
        <v>5.8999999999999997E-2</v>
      </c>
      <c r="S111" s="189">
        <v>0</v>
      </c>
      <c r="T111" s="190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1" t="s">
        <v>214</v>
      </c>
      <c r="AT111" s="191" t="s">
        <v>336</v>
      </c>
      <c r="AU111" s="191" t="s">
        <v>85</v>
      </c>
      <c r="AY111" s="16" t="s">
        <v>156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6" t="s">
        <v>83</v>
      </c>
      <c r="BK111" s="192">
        <f>ROUND(I111*H111,2)</f>
        <v>0</v>
      </c>
      <c r="BL111" s="16" t="s">
        <v>163</v>
      </c>
      <c r="BM111" s="191" t="s">
        <v>1546</v>
      </c>
    </row>
    <row r="112" spans="1:65" s="2" customFormat="1" ht="11.25">
      <c r="A112" s="34"/>
      <c r="B112" s="35"/>
      <c r="C112" s="36"/>
      <c r="D112" s="193" t="s">
        <v>165</v>
      </c>
      <c r="E112" s="36"/>
      <c r="F112" s="194" t="s">
        <v>1545</v>
      </c>
      <c r="G112" s="36"/>
      <c r="H112" s="36"/>
      <c r="I112" s="195"/>
      <c r="J112" s="36"/>
      <c r="K112" s="36"/>
      <c r="L112" s="39"/>
      <c r="M112" s="196"/>
      <c r="N112" s="197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6" t="s">
        <v>165</v>
      </c>
      <c r="AU112" s="16" t="s">
        <v>85</v>
      </c>
    </row>
    <row r="113" spans="1:65" s="13" customFormat="1" ht="11.25">
      <c r="B113" s="200"/>
      <c r="C113" s="201"/>
      <c r="D113" s="193" t="s">
        <v>169</v>
      </c>
      <c r="E113" s="202" t="s">
        <v>19</v>
      </c>
      <c r="F113" s="203" t="s">
        <v>1547</v>
      </c>
      <c r="G113" s="201"/>
      <c r="H113" s="204">
        <v>4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169</v>
      </c>
      <c r="AU113" s="210" t="s">
        <v>85</v>
      </c>
      <c r="AV113" s="13" t="s">
        <v>85</v>
      </c>
      <c r="AW113" s="13" t="s">
        <v>38</v>
      </c>
      <c r="AX113" s="13" t="s">
        <v>76</v>
      </c>
      <c r="AY113" s="210" t="s">
        <v>156</v>
      </c>
    </row>
    <row r="114" spans="1:65" s="13" customFormat="1" ht="11.25">
      <c r="B114" s="200"/>
      <c r="C114" s="201"/>
      <c r="D114" s="193" t="s">
        <v>169</v>
      </c>
      <c r="E114" s="202" t="s">
        <v>19</v>
      </c>
      <c r="F114" s="203" t="s">
        <v>1548</v>
      </c>
      <c r="G114" s="201"/>
      <c r="H114" s="204">
        <v>6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169</v>
      </c>
      <c r="AU114" s="210" t="s">
        <v>85</v>
      </c>
      <c r="AV114" s="13" t="s">
        <v>85</v>
      </c>
      <c r="AW114" s="13" t="s">
        <v>38</v>
      </c>
      <c r="AX114" s="13" t="s">
        <v>76</v>
      </c>
      <c r="AY114" s="210" t="s">
        <v>156</v>
      </c>
    </row>
    <row r="115" spans="1:65" s="2" customFormat="1" ht="16.5" customHeight="1">
      <c r="A115" s="34"/>
      <c r="B115" s="35"/>
      <c r="C115" s="211" t="s">
        <v>214</v>
      </c>
      <c r="D115" s="211" t="s">
        <v>336</v>
      </c>
      <c r="E115" s="212" t="s">
        <v>1549</v>
      </c>
      <c r="F115" s="213" t="s">
        <v>1550</v>
      </c>
      <c r="G115" s="214" t="s">
        <v>417</v>
      </c>
      <c r="H115" s="215">
        <v>6</v>
      </c>
      <c r="I115" s="216"/>
      <c r="J115" s="217">
        <f>ROUND(I115*H115,2)</f>
        <v>0</v>
      </c>
      <c r="K115" s="213" t="s">
        <v>19</v>
      </c>
      <c r="L115" s="218"/>
      <c r="M115" s="219" t="s">
        <v>19</v>
      </c>
      <c r="N115" s="220" t="s">
        <v>47</v>
      </c>
      <c r="O115" s="64"/>
      <c r="P115" s="189">
        <f>O115*H115</f>
        <v>0</v>
      </c>
      <c r="Q115" s="189">
        <v>2.5000000000000001E-3</v>
      </c>
      <c r="R115" s="189">
        <f>Q115*H115</f>
        <v>1.4999999999999999E-2</v>
      </c>
      <c r="S115" s="189">
        <v>0</v>
      </c>
      <c r="T115" s="19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91" t="s">
        <v>214</v>
      </c>
      <c r="AT115" s="191" t="s">
        <v>336</v>
      </c>
      <c r="AU115" s="191" t="s">
        <v>85</v>
      </c>
      <c r="AY115" s="16" t="s">
        <v>156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6" t="s">
        <v>83</v>
      </c>
      <c r="BK115" s="192">
        <f>ROUND(I115*H115,2)</f>
        <v>0</v>
      </c>
      <c r="BL115" s="16" t="s">
        <v>163</v>
      </c>
      <c r="BM115" s="191" t="s">
        <v>1551</v>
      </c>
    </row>
    <row r="116" spans="1:65" s="2" customFormat="1" ht="11.25">
      <c r="A116" s="34"/>
      <c r="B116" s="35"/>
      <c r="C116" s="36"/>
      <c r="D116" s="193" t="s">
        <v>165</v>
      </c>
      <c r="E116" s="36"/>
      <c r="F116" s="194" t="s">
        <v>1550</v>
      </c>
      <c r="G116" s="36"/>
      <c r="H116" s="36"/>
      <c r="I116" s="195"/>
      <c r="J116" s="36"/>
      <c r="K116" s="36"/>
      <c r="L116" s="39"/>
      <c r="M116" s="196"/>
      <c r="N116" s="197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6" t="s">
        <v>165</v>
      </c>
      <c r="AU116" s="16" t="s">
        <v>85</v>
      </c>
    </row>
    <row r="117" spans="1:65" s="13" customFormat="1" ht="11.25">
      <c r="B117" s="200"/>
      <c r="C117" s="201"/>
      <c r="D117" s="193" t="s">
        <v>169</v>
      </c>
      <c r="E117" s="202" t="s">
        <v>19</v>
      </c>
      <c r="F117" s="203" t="s">
        <v>1548</v>
      </c>
      <c r="G117" s="201"/>
      <c r="H117" s="204">
        <v>6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169</v>
      </c>
      <c r="AU117" s="210" t="s">
        <v>85</v>
      </c>
      <c r="AV117" s="13" t="s">
        <v>85</v>
      </c>
      <c r="AW117" s="13" t="s">
        <v>38</v>
      </c>
      <c r="AX117" s="13" t="s">
        <v>83</v>
      </c>
      <c r="AY117" s="210" t="s">
        <v>156</v>
      </c>
    </row>
    <row r="118" spans="1:65" s="2" customFormat="1" ht="16.5" customHeight="1">
      <c r="A118" s="34"/>
      <c r="B118" s="35"/>
      <c r="C118" s="180" t="s">
        <v>221</v>
      </c>
      <c r="D118" s="180" t="s">
        <v>158</v>
      </c>
      <c r="E118" s="181" t="s">
        <v>1552</v>
      </c>
      <c r="F118" s="182" t="s">
        <v>1553</v>
      </c>
      <c r="G118" s="183" t="s">
        <v>417</v>
      </c>
      <c r="H118" s="184">
        <v>126</v>
      </c>
      <c r="I118" s="185"/>
      <c r="J118" s="186">
        <f>ROUND(I118*H118,2)</f>
        <v>0</v>
      </c>
      <c r="K118" s="182" t="s">
        <v>162</v>
      </c>
      <c r="L118" s="39"/>
      <c r="M118" s="187" t="s">
        <v>19</v>
      </c>
      <c r="N118" s="188" t="s">
        <v>47</v>
      </c>
      <c r="O118" s="64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1" t="s">
        <v>163</v>
      </c>
      <c r="AT118" s="191" t="s">
        <v>158</v>
      </c>
      <c r="AU118" s="191" t="s">
        <v>85</v>
      </c>
      <c r="AY118" s="16" t="s">
        <v>156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6" t="s">
        <v>83</v>
      </c>
      <c r="BK118" s="192">
        <f>ROUND(I118*H118,2)</f>
        <v>0</v>
      </c>
      <c r="BL118" s="16" t="s">
        <v>163</v>
      </c>
      <c r="BM118" s="191" t="s">
        <v>1554</v>
      </c>
    </row>
    <row r="119" spans="1:65" s="2" customFormat="1" ht="11.25">
      <c r="A119" s="34"/>
      <c r="B119" s="35"/>
      <c r="C119" s="36"/>
      <c r="D119" s="193" t="s">
        <v>165</v>
      </c>
      <c r="E119" s="36"/>
      <c r="F119" s="194" t="s">
        <v>1555</v>
      </c>
      <c r="G119" s="36"/>
      <c r="H119" s="36"/>
      <c r="I119" s="195"/>
      <c r="J119" s="36"/>
      <c r="K119" s="36"/>
      <c r="L119" s="39"/>
      <c r="M119" s="196"/>
      <c r="N119" s="197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6" t="s">
        <v>165</v>
      </c>
      <c r="AU119" s="16" t="s">
        <v>85</v>
      </c>
    </row>
    <row r="120" spans="1:65" s="2" customFormat="1" ht="11.25">
      <c r="A120" s="34"/>
      <c r="B120" s="35"/>
      <c r="C120" s="36"/>
      <c r="D120" s="198" t="s">
        <v>167</v>
      </c>
      <c r="E120" s="36"/>
      <c r="F120" s="199" t="s">
        <v>1556</v>
      </c>
      <c r="G120" s="36"/>
      <c r="H120" s="36"/>
      <c r="I120" s="195"/>
      <c r="J120" s="36"/>
      <c r="K120" s="36"/>
      <c r="L120" s="39"/>
      <c r="M120" s="196"/>
      <c r="N120" s="197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6" t="s">
        <v>167</v>
      </c>
      <c r="AU120" s="16" t="s">
        <v>85</v>
      </c>
    </row>
    <row r="121" spans="1:65" s="2" customFormat="1" ht="19.5">
      <c r="A121" s="34"/>
      <c r="B121" s="35"/>
      <c r="C121" s="36"/>
      <c r="D121" s="193" t="s">
        <v>387</v>
      </c>
      <c r="E121" s="36"/>
      <c r="F121" s="221" t="s">
        <v>1557</v>
      </c>
      <c r="G121" s="36"/>
      <c r="H121" s="36"/>
      <c r="I121" s="195"/>
      <c r="J121" s="36"/>
      <c r="K121" s="36"/>
      <c r="L121" s="39"/>
      <c r="M121" s="196"/>
      <c r="N121" s="197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387</v>
      </c>
      <c r="AU121" s="16" t="s">
        <v>85</v>
      </c>
    </row>
    <row r="122" spans="1:65" s="13" customFormat="1" ht="11.25">
      <c r="B122" s="200"/>
      <c r="C122" s="201"/>
      <c r="D122" s="193" t="s">
        <v>169</v>
      </c>
      <c r="E122" s="202" t="s">
        <v>19</v>
      </c>
      <c r="F122" s="203" t="s">
        <v>1558</v>
      </c>
      <c r="G122" s="201"/>
      <c r="H122" s="204">
        <v>126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169</v>
      </c>
      <c r="AU122" s="210" t="s">
        <v>85</v>
      </c>
      <c r="AV122" s="13" t="s">
        <v>85</v>
      </c>
      <c r="AW122" s="13" t="s">
        <v>38</v>
      </c>
      <c r="AX122" s="13" t="s">
        <v>83</v>
      </c>
      <c r="AY122" s="210" t="s">
        <v>156</v>
      </c>
    </row>
    <row r="123" spans="1:65" s="2" customFormat="1" ht="16.5" customHeight="1">
      <c r="A123" s="34"/>
      <c r="B123" s="35"/>
      <c r="C123" s="211" t="s">
        <v>229</v>
      </c>
      <c r="D123" s="211" t="s">
        <v>336</v>
      </c>
      <c r="E123" s="212" t="s">
        <v>1559</v>
      </c>
      <c r="F123" s="213" t="s">
        <v>1560</v>
      </c>
      <c r="G123" s="214" t="s">
        <v>417</v>
      </c>
      <c r="H123" s="215">
        <v>126</v>
      </c>
      <c r="I123" s="216"/>
      <c r="J123" s="217">
        <f>ROUND(I123*H123,2)</f>
        <v>0</v>
      </c>
      <c r="K123" s="213" t="s">
        <v>19</v>
      </c>
      <c r="L123" s="218"/>
      <c r="M123" s="219" t="s">
        <v>19</v>
      </c>
      <c r="N123" s="220" t="s">
        <v>47</v>
      </c>
      <c r="O123" s="64"/>
      <c r="P123" s="189">
        <f>O123*H123</f>
        <v>0</v>
      </c>
      <c r="Q123" s="189">
        <v>0.01</v>
      </c>
      <c r="R123" s="189">
        <f>Q123*H123</f>
        <v>1.26</v>
      </c>
      <c r="S123" s="189">
        <v>0</v>
      </c>
      <c r="T123" s="19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1" t="s">
        <v>214</v>
      </c>
      <c r="AT123" s="191" t="s">
        <v>336</v>
      </c>
      <c r="AU123" s="191" t="s">
        <v>85</v>
      </c>
      <c r="AY123" s="16" t="s">
        <v>156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6" t="s">
        <v>83</v>
      </c>
      <c r="BK123" s="192">
        <f>ROUND(I123*H123,2)</f>
        <v>0</v>
      </c>
      <c r="BL123" s="16" t="s">
        <v>163</v>
      </c>
      <c r="BM123" s="191" t="s">
        <v>1561</v>
      </c>
    </row>
    <row r="124" spans="1:65" s="2" customFormat="1" ht="11.25">
      <c r="A124" s="34"/>
      <c r="B124" s="35"/>
      <c r="C124" s="36"/>
      <c r="D124" s="193" t="s">
        <v>165</v>
      </c>
      <c r="E124" s="36"/>
      <c r="F124" s="194" t="s">
        <v>1560</v>
      </c>
      <c r="G124" s="36"/>
      <c r="H124" s="36"/>
      <c r="I124" s="195"/>
      <c r="J124" s="36"/>
      <c r="K124" s="36"/>
      <c r="L124" s="39"/>
      <c r="M124" s="196"/>
      <c r="N124" s="197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165</v>
      </c>
      <c r="AU124" s="16" t="s">
        <v>85</v>
      </c>
    </row>
    <row r="125" spans="1:65" s="2" customFormat="1" ht="16.5" customHeight="1">
      <c r="A125" s="34"/>
      <c r="B125" s="35"/>
      <c r="C125" s="180" t="s">
        <v>237</v>
      </c>
      <c r="D125" s="180" t="s">
        <v>158</v>
      </c>
      <c r="E125" s="181" t="s">
        <v>1562</v>
      </c>
      <c r="F125" s="182" t="s">
        <v>1563</v>
      </c>
      <c r="G125" s="183" t="s">
        <v>417</v>
      </c>
      <c r="H125" s="184">
        <v>6</v>
      </c>
      <c r="I125" s="185"/>
      <c r="J125" s="186">
        <f>ROUND(I125*H125,2)</f>
        <v>0</v>
      </c>
      <c r="K125" s="182" t="s">
        <v>162</v>
      </c>
      <c r="L125" s="39"/>
      <c r="M125" s="187" t="s">
        <v>19</v>
      </c>
      <c r="N125" s="188" t="s">
        <v>47</v>
      </c>
      <c r="O125" s="64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1" t="s">
        <v>163</v>
      </c>
      <c r="AT125" s="191" t="s">
        <v>158</v>
      </c>
      <c r="AU125" s="191" t="s">
        <v>85</v>
      </c>
      <c r="AY125" s="16" t="s">
        <v>156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6" t="s">
        <v>83</v>
      </c>
      <c r="BK125" s="192">
        <f>ROUND(I125*H125,2)</f>
        <v>0</v>
      </c>
      <c r="BL125" s="16" t="s">
        <v>163</v>
      </c>
      <c r="BM125" s="191" t="s">
        <v>1564</v>
      </c>
    </row>
    <row r="126" spans="1:65" s="2" customFormat="1" ht="11.25">
      <c r="A126" s="34"/>
      <c r="B126" s="35"/>
      <c r="C126" s="36"/>
      <c r="D126" s="193" t="s">
        <v>165</v>
      </c>
      <c r="E126" s="36"/>
      <c r="F126" s="194" t="s">
        <v>1565</v>
      </c>
      <c r="G126" s="36"/>
      <c r="H126" s="36"/>
      <c r="I126" s="195"/>
      <c r="J126" s="36"/>
      <c r="K126" s="36"/>
      <c r="L126" s="39"/>
      <c r="M126" s="196"/>
      <c r="N126" s="197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165</v>
      </c>
      <c r="AU126" s="16" t="s">
        <v>85</v>
      </c>
    </row>
    <row r="127" spans="1:65" s="2" customFormat="1" ht="11.25">
      <c r="A127" s="34"/>
      <c r="B127" s="35"/>
      <c r="C127" s="36"/>
      <c r="D127" s="198" t="s">
        <v>167</v>
      </c>
      <c r="E127" s="36"/>
      <c r="F127" s="199" t="s">
        <v>1566</v>
      </c>
      <c r="G127" s="36"/>
      <c r="H127" s="36"/>
      <c r="I127" s="195"/>
      <c r="J127" s="36"/>
      <c r="K127" s="36"/>
      <c r="L127" s="39"/>
      <c r="M127" s="196"/>
      <c r="N127" s="197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167</v>
      </c>
      <c r="AU127" s="16" t="s">
        <v>85</v>
      </c>
    </row>
    <row r="128" spans="1:65" s="13" customFormat="1" ht="11.25">
      <c r="B128" s="200"/>
      <c r="C128" s="201"/>
      <c r="D128" s="193" t="s">
        <v>169</v>
      </c>
      <c r="E128" s="202" t="s">
        <v>19</v>
      </c>
      <c r="F128" s="203" t="s">
        <v>1567</v>
      </c>
      <c r="G128" s="201"/>
      <c r="H128" s="204">
        <v>6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169</v>
      </c>
      <c r="AU128" s="210" t="s">
        <v>85</v>
      </c>
      <c r="AV128" s="13" t="s">
        <v>85</v>
      </c>
      <c r="AW128" s="13" t="s">
        <v>38</v>
      </c>
      <c r="AX128" s="13" t="s">
        <v>83</v>
      </c>
      <c r="AY128" s="210" t="s">
        <v>156</v>
      </c>
    </row>
    <row r="129" spans="1:65" s="2" customFormat="1" ht="16.5" customHeight="1">
      <c r="A129" s="34"/>
      <c r="B129" s="35"/>
      <c r="C129" s="180" t="s">
        <v>245</v>
      </c>
      <c r="D129" s="180" t="s">
        <v>158</v>
      </c>
      <c r="E129" s="181" t="s">
        <v>1568</v>
      </c>
      <c r="F129" s="182" t="s">
        <v>1569</v>
      </c>
      <c r="G129" s="183" t="s">
        <v>161</v>
      </c>
      <c r="H129" s="184">
        <v>21</v>
      </c>
      <c r="I129" s="185"/>
      <c r="J129" s="186">
        <f>ROUND(I129*H129,2)</f>
        <v>0</v>
      </c>
      <c r="K129" s="182" t="s">
        <v>162</v>
      </c>
      <c r="L129" s="39"/>
      <c r="M129" s="187" t="s">
        <v>19</v>
      </c>
      <c r="N129" s="188" t="s">
        <v>47</v>
      </c>
      <c r="O129" s="64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1" t="s">
        <v>163</v>
      </c>
      <c r="AT129" s="191" t="s">
        <v>158</v>
      </c>
      <c r="AU129" s="191" t="s">
        <v>85</v>
      </c>
      <c r="AY129" s="16" t="s">
        <v>156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6" t="s">
        <v>83</v>
      </c>
      <c r="BK129" s="192">
        <f>ROUND(I129*H129,2)</f>
        <v>0</v>
      </c>
      <c r="BL129" s="16" t="s">
        <v>163</v>
      </c>
      <c r="BM129" s="191" t="s">
        <v>1570</v>
      </c>
    </row>
    <row r="130" spans="1:65" s="2" customFormat="1" ht="11.25">
      <c r="A130" s="34"/>
      <c r="B130" s="35"/>
      <c r="C130" s="36"/>
      <c r="D130" s="193" t="s">
        <v>165</v>
      </c>
      <c r="E130" s="36"/>
      <c r="F130" s="194" t="s">
        <v>1571</v>
      </c>
      <c r="G130" s="36"/>
      <c r="H130" s="36"/>
      <c r="I130" s="195"/>
      <c r="J130" s="36"/>
      <c r="K130" s="36"/>
      <c r="L130" s="39"/>
      <c r="M130" s="196"/>
      <c r="N130" s="197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6" t="s">
        <v>165</v>
      </c>
      <c r="AU130" s="16" t="s">
        <v>85</v>
      </c>
    </row>
    <row r="131" spans="1:65" s="2" customFormat="1" ht="11.25">
      <c r="A131" s="34"/>
      <c r="B131" s="35"/>
      <c r="C131" s="36"/>
      <c r="D131" s="198" t="s">
        <v>167</v>
      </c>
      <c r="E131" s="36"/>
      <c r="F131" s="199" t="s">
        <v>1572</v>
      </c>
      <c r="G131" s="36"/>
      <c r="H131" s="36"/>
      <c r="I131" s="195"/>
      <c r="J131" s="36"/>
      <c r="K131" s="36"/>
      <c r="L131" s="39"/>
      <c r="M131" s="196"/>
      <c r="N131" s="197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167</v>
      </c>
      <c r="AU131" s="16" t="s">
        <v>85</v>
      </c>
    </row>
    <row r="132" spans="1:65" s="13" customFormat="1" ht="11.25">
      <c r="B132" s="200"/>
      <c r="C132" s="201"/>
      <c r="D132" s="193" t="s">
        <v>169</v>
      </c>
      <c r="E132" s="202" t="s">
        <v>19</v>
      </c>
      <c r="F132" s="203" t="s">
        <v>1573</v>
      </c>
      <c r="G132" s="201"/>
      <c r="H132" s="204">
        <v>21</v>
      </c>
      <c r="I132" s="205"/>
      <c r="J132" s="201"/>
      <c r="K132" s="201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169</v>
      </c>
      <c r="AU132" s="210" t="s">
        <v>85</v>
      </c>
      <c r="AV132" s="13" t="s">
        <v>85</v>
      </c>
      <c r="AW132" s="13" t="s">
        <v>38</v>
      </c>
      <c r="AX132" s="13" t="s">
        <v>83</v>
      </c>
      <c r="AY132" s="210" t="s">
        <v>156</v>
      </c>
    </row>
    <row r="133" spans="1:65" s="2" customFormat="1" ht="16.5" customHeight="1">
      <c r="A133" s="34"/>
      <c r="B133" s="35"/>
      <c r="C133" s="180" t="s">
        <v>253</v>
      </c>
      <c r="D133" s="180" t="s">
        <v>158</v>
      </c>
      <c r="E133" s="181" t="s">
        <v>1574</v>
      </c>
      <c r="F133" s="182" t="s">
        <v>1575</v>
      </c>
      <c r="G133" s="183" t="s">
        <v>417</v>
      </c>
      <c r="H133" s="184">
        <v>132</v>
      </c>
      <c r="I133" s="185"/>
      <c r="J133" s="186">
        <f>ROUND(I133*H133,2)</f>
        <v>0</v>
      </c>
      <c r="K133" s="182" t="s">
        <v>162</v>
      </c>
      <c r="L133" s="39"/>
      <c r="M133" s="187" t="s">
        <v>19</v>
      </c>
      <c r="N133" s="188" t="s">
        <v>47</v>
      </c>
      <c r="O133" s="64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1" t="s">
        <v>163</v>
      </c>
      <c r="AT133" s="191" t="s">
        <v>158</v>
      </c>
      <c r="AU133" s="191" t="s">
        <v>85</v>
      </c>
      <c r="AY133" s="16" t="s">
        <v>156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6" t="s">
        <v>83</v>
      </c>
      <c r="BK133" s="192">
        <f>ROUND(I133*H133,2)</f>
        <v>0</v>
      </c>
      <c r="BL133" s="16" t="s">
        <v>163</v>
      </c>
      <c r="BM133" s="191" t="s">
        <v>1576</v>
      </c>
    </row>
    <row r="134" spans="1:65" s="2" customFormat="1" ht="11.25">
      <c r="A134" s="34"/>
      <c r="B134" s="35"/>
      <c r="C134" s="36"/>
      <c r="D134" s="193" t="s">
        <v>165</v>
      </c>
      <c r="E134" s="36"/>
      <c r="F134" s="194" t="s">
        <v>1577</v>
      </c>
      <c r="G134" s="36"/>
      <c r="H134" s="36"/>
      <c r="I134" s="195"/>
      <c r="J134" s="36"/>
      <c r="K134" s="36"/>
      <c r="L134" s="39"/>
      <c r="M134" s="196"/>
      <c r="N134" s="197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165</v>
      </c>
      <c r="AU134" s="16" t="s">
        <v>85</v>
      </c>
    </row>
    <row r="135" spans="1:65" s="2" customFormat="1" ht="11.25">
      <c r="A135" s="34"/>
      <c r="B135" s="35"/>
      <c r="C135" s="36"/>
      <c r="D135" s="198" t="s">
        <v>167</v>
      </c>
      <c r="E135" s="36"/>
      <c r="F135" s="199" t="s">
        <v>1578</v>
      </c>
      <c r="G135" s="36"/>
      <c r="H135" s="36"/>
      <c r="I135" s="195"/>
      <c r="J135" s="36"/>
      <c r="K135" s="36"/>
      <c r="L135" s="39"/>
      <c r="M135" s="196"/>
      <c r="N135" s="197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167</v>
      </c>
      <c r="AU135" s="16" t="s">
        <v>85</v>
      </c>
    </row>
    <row r="136" spans="1:65" s="13" customFormat="1" ht="11.25">
      <c r="B136" s="200"/>
      <c r="C136" s="201"/>
      <c r="D136" s="193" t="s">
        <v>169</v>
      </c>
      <c r="E136" s="202" t="s">
        <v>19</v>
      </c>
      <c r="F136" s="203" t="s">
        <v>1579</v>
      </c>
      <c r="G136" s="201"/>
      <c r="H136" s="204">
        <v>6</v>
      </c>
      <c r="I136" s="205"/>
      <c r="J136" s="201"/>
      <c r="K136" s="201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169</v>
      </c>
      <c r="AU136" s="210" t="s">
        <v>85</v>
      </c>
      <c r="AV136" s="13" t="s">
        <v>85</v>
      </c>
      <c r="AW136" s="13" t="s">
        <v>38</v>
      </c>
      <c r="AX136" s="13" t="s">
        <v>76</v>
      </c>
      <c r="AY136" s="210" t="s">
        <v>156</v>
      </c>
    </row>
    <row r="137" spans="1:65" s="13" customFormat="1" ht="11.25">
      <c r="B137" s="200"/>
      <c r="C137" s="201"/>
      <c r="D137" s="193" t="s">
        <v>169</v>
      </c>
      <c r="E137" s="202" t="s">
        <v>19</v>
      </c>
      <c r="F137" s="203" t="s">
        <v>1558</v>
      </c>
      <c r="G137" s="201"/>
      <c r="H137" s="204">
        <v>126</v>
      </c>
      <c r="I137" s="205"/>
      <c r="J137" s="201"/>
      <c r="K137" s="201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169</v>
      </c>
      <c r="AU137" s="210" t="s">
        <v>85</v>
      </c>
      <c r="AV137" s="13" t="s">
        <v>85</v>
      </c>
      <c r="AW137" s="13" t="s">
        <v>38</v>
      </c>
      <c r="AX137" s="13" t="s">
        <v>76</v>
      </c>
      <c r="AY137" s="210" t="s">
        <v>156</v>
      </c>
    </row>
    <row r="138" spans="1:65" s="2" customFormat="1" ht="16.5" customHeight="1">
      <c r="A138" s="34"/>
      <c r="B138" s="35"/>
      <c r="C138" s="211" t="s">
        <v>259</v>
      </c>
      <c r="D138" s="211" t="s">
        <v>336</v>
      </c>
      <c r="E138" s="212" t="s">
        <v>1580</v>
      </c>
      <c r="F138" s="213" t="s">
        <v>1581</v>
      </c>
      <c r="G138" s="214" t="s">
        <v>364</v>
      </c>
      <c r="H138" s="215">
        <v>6.6</v>
      </c>
      <c r="I138" s="216"/>
      <c r="J138" s="217">
        <f>ROUND(I138*H138,2)</f>
        <v>0</v>
      </c>
      <c r="K138" s="213" t="s">
        <v>19</v>
      </c>
      <c r="L138" s="218"/>
      <c r="M138" s="219" t="s">
        <v>19</v>
      </c>
      <c r="N138" s="220" t="s">
        <v>47</v>
      </c>
      <c r="O138" s="64"/>
      <c r="P138" s="189">
        <f>O138*H138</f>
        <v>0</v>
      </c>
      <c r="Q138" s="189">
        <v>1E-3</v>
      </c>
      <c r="R138" s="189">
        <f>Q138*H138</f>
        <v>6.6E-3</v>
      </c>
      <c r="S138" s="189">
        <v>0</v>
      </c>
      <c r="T138" s="19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1" t="s">
        <v>214</v>
      </c>
      <c r="AT138" s="191" t="s">
        <v>336</v>
      </c>
      <c r="AU138" s="191" t="s">
        <v>85</v>
      </c>
      <c r="AY138" s="16" t="s">
        <v>156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6" t="s">
        <v>83</v>
      </c>
      <c r="BK138" s="192">
        <f>ROUND(I138*H138,2)</f>
        <v>0</v>
      </c>
      <c r="BL138" s="16" t="s">
        <v>163</v>
      </c>
      <c r="BM138" s="191" t="s">
        <v>1582</v>
      </c>
    </row>
    <row r="139" spans="1:65" s="2" customFormat="1" ht="11.25">
      <c r="A139" s="34"/>
      <c r="B139" s="35"/>
      <c r="C139" s="36"/>
      <c r="D139" s="193" t="s">
        <v>165</v>
      </c>
      <c r="E139" s="36"/>
      <c r="F139" s="194" t="s">
        <v>1581</v>
      </c>
      <c r="G139" s="36"/>
      <c r="H139" s="36"/>
      <c r="I139" s="195"/>
      <c r="J139" s="36"/>
      <c r="K139" s="36"/>
      <c r="L139" s="39"/>
      <c r="M139" s="196"/>
      <c r="N139" s="197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165</v>
      </c>
      <c r="AU139" s="16" t="s">
        <v>85</v>
      </c>
    </row>
    <row r="140" spans="1:65" s="13" customFormat="1" ht="11.25">
      <c r="B140" s="200"/>
      <c r="C140" s="201"/>
      <c r="D140" s="193" t="s">
        <v>169</v>
      </c>
      <c r="E140" s="202" t="s">
        <v>19</v>
      </c>
      <c r="F140" s="203" t="s">
        <v>1583</v>
      </c>
      <c r="G140" s="201"/>
      <c r="H140" s="204">
        <v>6.6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169</v>
      </c>
      <c r="AU140" s="210" t="s">
        <v>85</v>
      </c>
      <c r="AV140" s="13" t="s">
        <v>85</v>
      </c>
      <c r="AW140" s="13" t="s">
        <v>38</v>
      </c>
      <c r="AX140" s="13" t="s">
        <v>83</v>
      </c>
      <c r="AY140" s="210" t="s">
        <v>156</v>
      </c>
    </row>
    <row r="141" spans="1:65" s="2" customFormat="1" ht="16.5" customHeight="1">
      <c r="A141" s="34"/>
      <c r="B141" s="35"/>
      <c r="C141" s="180" t="s">
        <v>8</v>
      </c>
      <c r="D141" s="180" t="s">
        <v>158</v>
      </c>
      <c r="E141" s="181" t="s">
        <v>1584</v>
      </c>
      <c r="F141" s="182" t="s">
        <v>1585</v>
      </c>
      <c r="G141" s="183" t="s">
        <v>161</v>
      </c>
      <c r="H141" s="184">
        <v>27</v>
      </c>
      <c r="I141" s="185"/>
      <c r="J141" s="186">
        <f>ROUND(I141*H141,2)</f>
        <v>0</v>
      </c>
      <c r="K141" s="182" t="s">
        <v>162</v>
      </c>
      <c r="L141" s="39"/>
      <c r="M141" s="187" t="s">
        <v>19</v>
      </c>
      <c r="N141" s="188" t="s">
        <v>47</v>
      </c>
      <c r="O141" s="64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1" t="s">
        <v>163</v>
      </c>
      <c r="AT141" s="191" t="s">
        <v>158</v>
      </c>
      <c r="AU141" s="191" t="s">
        <v>85</v>
      </c>
      <c r="AY141" s="16" t="s">
        <v>156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6" t="s">
        <v>83</v>
      </c>
      <c r="BK141" s="192">
        <f>ROUND(I141*H141,2)</f>
        <v>0</v>
      </c>
      <c r="BL141" s="16" t="s">
        <v>163</v>
      </c>
      <c r="BM141" s="191" t="s">
        <v>1586</v>
      </c>
    </row>
    <row r="142" spans="1:65" s="2" customFormat="1" ht="11.25">
      <c r="A142" s="34"/>
      <c r="B142" s="35"/>
      <c r="C142" s="36"/>
      <c r="D142" s="193" t="s">
        <v>165</v>
      </c>
      <c r="E142" s="36"/>
      <c r="F142" s="194" t="s">
        <v>1587</v>
      </c>
      <c r="G142" s="36"/>
      <c r="H142" s="36"/>
      <c r="I142" s="195"/>
      <c r="J142" s="36"/>
      <c r="K142" s="36"/>
      <c r="L142" s="39"/>
      <c r="M142" s="196"/>
      <c r="N142" s="197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165</v>
      </c>
      <c r="AU142" s="16" t="s">
        <v>85</v>
      </c>
    </row>
    <row r="143" spans="1:65" s="2" customFormat="1" ht="11.25">
      <c r="A143" s="34"/>
      <c r="B143" s="35"/>
      <c r="C143" s="36"/>
      <c r="D143" s="198" t="s">
        <v>167</v>
      </c>
      <c r="E143" s="36"/>
      <c r="F143" s="199" t="s">
        <v>1588</v>
      </c>
      <c r="G143" s="36"/>
      <c r="H143" s="36"/>
      <c r="I143" s="195"/>
      <c r="J143" s="36"/>
      <c r="K143" s="36"/>
      <c r="L143" s="39"/>
      <c r="M143" s="196"/>
      <c r="N143" s="197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167</v>
      </c>
      <c r="AU143" s="16" t="s">
        <v>85</v>
      </c>
    </row>
    <row r="144" spans="1:65" s="2" customFormat="1" ht="19.5">
      <c r="A144" s="34"/>
      <c r="B144" s="35"/>
      <c r="C144" s="36"/>
      <c r="D144" s="193" t="s">
        <v>387</v>
      </c>
      <c r="E144" s="36"/>
      <c r="F144" s="221" t="s">
        <v>1589</v>
      </c>
      <c r="G144" s="36"/>
      <c r="H144" s="36"/>
      <c r="I144" s="195"/>
      <c r="J144" s="36"/>
      <c r="K144" s="36"/>
      <c r="L144" s="39"/>
      <c r="M144" s="196"/>
      <c r="N144" s="197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6" t="s">
        <v>387</v>
      </c>
      <c r="AU144" s="16" t="s">
        <v>85</v>
      </c>
    </row>
    <row r="145" spans="1:65" s="13" customFormat="1" ht="11.25">
      <c r="B145" s="200"/>
      <c r="C145" s="201"/>
      <c r="D145" s="193" t="s">
        <v>169</v>
      </c>
      <c r="E145" s="202" t="s">
        <v>19</v>
      </c>
      <c r="F145" s="203" t="s">
        <v>1590</v>
      </c>
      <c r="G145" s="201"/>
      <c r="H145" s="204">
        <v>6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169</v>
      </c>
      <c r="AU145" s="210" t="s">
        <v>85</v>
      </c>
      <c r="AV145" s="13" t="s">
        <v>85</v>
      </c>
      <c r="AW145" s="13" t="s">
        <v>38</v>
      </c>
      <c r="AX145" s="13" t="s">
        <v>76</v>
      </c>
      <c r="AY145" s="210" t="s">
        <v>156</v>
      </c>
    </row>
    <row r="146" spans="1:65" s="13" customFormat="1" ht="11.25">
      <c r="B146" s="200"/>
      <c r="C146" s="201"/>
      <c r="D146" s="193" t="s">
        <v>169</v>
      </c>
      <c r="E146" s="202" t="s">
        <v>19</v>
      </c>
      <c r="F146" s="203" t="s">
        <v>1591</v>
      </c>
      <c r="G146" s="201"/>
      <c r="H146" s="204">
        <v>21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169</v>
      </c>
      <c r="AU146" s="210" t="s">
        <v>85</v>
      </c>
      <c r="AV146" s="13" t="s">
        <v>85</v>
      </c>
      <c r="AW146" s="13" t="s">
        <v>38</v>
      </c>
      <c r="AX146" s="13" t="s">
        <v>76</v>
      </c>
      <c r="AY146" s="210" t="s">
        <v>156</v>
      </c>
    </row>
    <row r="147" spans="1:65" s="2" customFormat="1" ht="16.5" customHeight="1">
      <c r="A147" s="34"/>
      <c r="B147" s="35"/>
      <c r="C147" s="180" t="s">
        <v>271</v>
      </c>
      <c r="D147" s="180" t="s">
        <v>158</v>
      </c>
      <c r="E147" s="181" t="s">
        <v>1592</v>
      </c>
      <c r="F147" s="182" t="s">
        <v>1593</v>
      </c>
      <c r="G147" s="183" t="s">
        <v>195</v>
      </c>
      <c r="H147" s="184">
        <v>0.75</v>
      </c>
      <c r="I147" s="185"/>
      <c r="J147" s="186">
        <f>ROUND(I147*H147,2)</f>
        <v>0</v>
      </c>
      <c r="K147" s="182" t="s">
        <v>162</v>
      </c>
      <c r="L147" s="39"/>
      <c r="M147" s="187" t="s">
        <v>19</v>
      </c>
      <c r="N147" s="188" t="s">
        <v>47</v>
      </c>
      <c r="O147" s="64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1" t="s">
        <v>163</v>
      </c>
      <c r="AT147" s="191" t="s">
        <v>158</v>
      </c>
      <c r="AU147" s="191" t="s">
        <v>85</v>
      </c>
      <c r="AY147" s="16" t="s">
        <v>156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6" t="s">
        <v>83</v>
      </c>
      <c r="BK147" s="192">
        <f>ROUND(I147*H147,2)</f>
        <v>0</v>
      </c>
      <c r="BL147" s="16" t="s">
        <v>163</v>
      </c>
      <c r="BM147" s="191" t="s">
        <v>1594</v>
      </c>
    </row>
    <row r="148" spans="1:65" s="2" customFormat="1" ht="11.25">
      <c r="A148" s="34"/>
      <c r="B148" s="35"/>
      <c r="C148" s="36"/>
      <c r="D148" s="193" t="s">
        <v>165</v>
      </c>
      <c r="E148" s="36"/>
      <c r="F148" s="194" t="s">
        <v>1595</v>
      </c>
      <c r="G148" s="36"/>
      <c r="H148" s="36"/>
      <c r="I148" s="195"/>
      <c r="J148" s="36"/>
      <c r="K148" s="36"/>
      <c r="L148" s="39"/>
      <c r="M148" s="196"/>
      <c r="N148" s="197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165</v>
      </c>
      <c r="AU148" s="16" t="s">
        <v>85</v>
      </c>
    </row>
    <row r="149" spans="1:65" s="2" customFormat="1" ht="11.25">
      <c r="A149" s="34"/>
      <c r="B149" s="35"/>
      <c r="C149" s="36"/>
      <c r="D149" s="198" t="s">
        <v>167</v>
      </c>
      <c r="E149" s="36"/>
      <c r="F149" s="199" t="s">
        <v>1596</v>
      </c>
      <c r="G149" s="36"/>
      <c r="H149" s="36"/>
      <c r="I149" s="195"/>
      <c r="J149" s="36"/>
      <c r="K149" s="36"/>
      <c r="L149" s="39"/>
      <c r="M149" s="196"/>
      <c r="N149" s="197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6" t="s">
        <v>167</v>
      </c>
      <c r="AU149" s="16" t="s">
        <v>85</v>
      </c>
    </row>
    <row r="150" spans="1:65" s="13" customFormat="1" ht="11.25">
      <c r="B150" s="200"/>
      <c r="C150" s="201"/>
      <c r="D150" s="193" t="s">
        <v>169</v>
      </c>
      <c r="E150" s="202" t="s">
        <v>19</v>
      </c>
      <c r="F150" s="203" t="s">
        <v>1597</v>
      </c>
      <c r="G150" s="201"/>
      <c r="H150" s="204">
        <v>0.12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169</v>
      </c>
      <c r="AU150" s="210" t="s">
        <v>85</v>
      </c>
      <c r="AV150" s="13" t="s">
        <v>85</v>
      </c>
      <c r="AW150" s="13" t="s">
        <v>38</v>
      </c>
      <c r="AX150" s="13" t="s">
        <v>76</v>
      </c>
      <c r="AY150" s="210" t="s">
        <v>156</v>
      </c>
    </row>
    <row r="151" spans="1:65" s="13" customFormat="1" ht="11.25">
      <c r="B151" s="200"/>
      <c r="C151" s="201"/>
      <c r="D151" s="193" t="s">
        <v>169</v>
      </c>
      <c r="E151" s="202" t="s">
        <v>19</v>
      </c>
      <c r="F151" s="203" t="s">
        <v>1598</v>
      </c>
      <c r="G151" s="201"/>
      <c r="H151" s="204">
        <v>0.63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169</v>
      </c>
      <c r="AU151" s="210" t="s">
        <v>85</v>
      </c>
      <c r="AV151" s="13" t="s">
        <v>85</v>
      </c>
      <c r="AW151" s="13" t="s">
        <v>38</v>
      </c>
      <c r="AX151" s="13" t="s">
        <v>76</v>
      </c>
      <c r="AY151" s="210" t="s">
        <v>156</v>
      </c>
    </row>
    <row r="152" spans="1:65" s="12" customFormat="1" ht="22.9" customHeight="1">
      <c r="B152" s="164"/>
      <c r="C152" s="165"/>
      <c r="D152" s="166" t="s">
        <v>75</v>
      </c>
      <c r="E152" s="178" t="s">
        <v>795</v>
      </c>
      <c r="F152" s="178" t="s">
        <v>796</v>
      </c>
      <c r="G152" s="165"/>
      <c r="H152" s="165"/>
      <c r="I152" s="168"/>
      <c r="J152" s="179">
        <f>BK152</f>
        <v>0</v>
      </c>
      <c r="K152" s="165"/>
      <c r="L152" s="170"/>
      <c r="M152" s="171"/>
      <c r="N152" s="172"/>
      <c r="O152" s="172"/>
      <c r="P152" s="173">
        <f>SUM(P153:P155)</f>
        <v>0</v>
      </c>
      <c r="Q152" s="172"/>
      <c r="R152" s="173">
        <f>SUM(R153:R155)</f>
        <v>0</v>
      </c>
      <c r="S152" s="172"/>
      <c r="T152" s="174">
        <f>SUM(T153:T155)</f>
        <v>0</v>
      </c>
      <c r="AR152" s="175" t="s">
        <v>83</v>
      </c>
      <c r="AT152" s="176" t="s">
        <v>75</v>
      </c>
      <c r="AU152" s="176" t="s">
        <v>83</v>
      </c>
      <c r="AY152" s="175" t="s">
        <v>156</v>
      </c>
      <c r="BK152" s="177">
        <f>SUM(BK153:BK155)</f>
        <v>0</v>
      </c>
    </row>
    <row r="153" spans="1:65" s="2" customFormat="1" ht="16.5" customHeight="1">
      <c r="A153" s="34"/>
      <c r="B153" s="35"/>
      <c r="C153" s="180" t="s">
        <v>278</v>
      </c>
      <c r="D153" s="180" t="s">
        <v>158</v>
      </c>
      <c r="E153" s="181" t="s">
        <v>1599</v>
      </c>
      <c r="F153" s="182" t="s">
        <v>1600</v>
      </c>
      <c r="G153" s="183" t="s">
        <v>300</v>
      </c>
      <c r="H153" s="184">
        <v>1.401</v>
      </c>
      <c r="I153" s="185"/>
      <c r="J153" s="186">
        <f>ROUND(I153*H153,2)</f>
        <v>0</v>
      </c>
      <c r="K153" s="182" t="s">
        <v>162</v>
      </c>
      <c r="L153" s="39"/>
      <c r="M153" s="187" t="s">
        <v>19</v>
      </c>
      <c r="N153" s="188" t="s">
        <v>47</v>
      </c>
      <c r="O153" s="64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1" t="s">
        <v>163</v>
      </c>
      <c r="AT153" s="191" t="s">
        <v>158</v>
      </c>
      <c r="AU153" s="191" t="s">
        <v>85</v>
      </c>
      <c r="AY153" s="16" t="s">
        <v>156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6" t="s">
        <v>83</v>
      </c>
      <c r="BK153" s="192">
        <f>ROUND(I153*H153,2)</f>
        <v>0</v>
      </c>
      <c r="BL153" s="16" t="s">
        <v>163</v>
      </c>
      <c r="BM153" s="191" t="s">
        <v>1601</v>
      </c>
    </row>
    <row r="154" spans="1:65" s="2" customFormat="1" ht="11.25">
      <c r="A154" s="34"/>
      <c r="B154" s="35"/>
      <c r="C154" s="36"/>
      <c r="D154" s="193" t="s">
        <v>165</v>
      </c>
      <c r="E154" s="36"/>
      <c r="F154" s="194" t="s">
        <v>1602</v>
      </c>
      <c r="G154" s="36"/>
      <c r="H154" s="36"/>
      <c r="I154" s="195"/>
      <c r="J154" s="36"/>
      <c r="K154" s="36"/>
      <c r="L154" s="39"/>
      <c r="M154" s="196"/>
      <c r="N154" s="197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6" t="s">
        <v>165</v>
      </c>
      <c r="AU154" s="16" t="s">
        <v>85</v>
      </c>
    </row>
    <row r="155" spans="1:65" s="2" customFormat="1" ht="11.25">
      <c r="A155" s="34"/>
      <c r="B155" s="35"/>
      <c r="C155" s="36"/>
      <c r="D155" s="198" t="s">
        <v>167</v>
      </c>
      <c r="E155" s="36"/>
      <c r="F155" s="199" t="s">
        <v>1603</v>
      </c>
      <c r="G155" s="36"/>
      <c r="H155" s="36"/>
      <c r="I155" s="195"/>
      <c r="J155" s="36"/>
      <c r="K155" s="36"/>
      <c r="L155" s="39"/>
      <c r="M155" s="222"/>
      <c r="N155" s="223"/>
      <c r="O155" s="224"/>
      <c r="P155" s="224"/>
      <c r="Q155" s="224"/>
      <c r="R155" s="224"/>
      <c r="S155" s="224"/>
      <c r="T155" s="22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167</v>
      </c>
      <c r="AU155" s="16" t="s">
        <v>85</v>
      </c>
    </row>
    <row r="156" spans="1:65" s="2" customFormat="1" ht="6.95" customHeight="1">
      <c r="A156" s="34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39"/>
      <c r="M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</row>
  </sheetData>
  <sheetProtection algorithmName="SHA-512" hashValue="nR6KfmBeQla1mVo0Jdp580gBy9fx06I1+ZWfXlBNMqLmfJWGMyMQYSQxDBblA0cobvliKdWX2q8anS6PlNCJ+A==" saltValue="lYlNu34oTmQHQ/amCpaglLep9Gy4tf7XVeiwa6Nzn3tmeiuSq8rvwrgMy1qE+ymbg6r8Oi+PzueHe84tifJg+Q==" spinCount="100000" sheet="1" objects="1" scenarios="1" formatColumns="0" formatRows="0" autoFilter="0"/>
  <autoFilter ref="C87:K15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5" r:id="rId3"/>
    <hyperlink ref="F109" r:id="rId4"/>
    <hyperlink ref="F120" r:id="rId5"/>
    <hyperlink ref="F127" r:id="rId6"/>
    <hyperlink ref="F131" r:id="rId7"/>
    <hyperlink ref="F135" r:id="rId8"/>
    <hyperlink ref="F143" r:id="rId9"/>
    <hyperlink ref="F149" r:id="rId10"/>
    <hyperlink ref="F155" r:id="rId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6" t="s">
        <v>114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85</v>
      </c>
    </row>
    <row r="4" spans="1:46" s="1" customFormat="1" ht="24.95" customHeight="1">
      <c r="B4" s="19"/>
      <c r="D4" s="110" t="s">
        <v>120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51" t="str">
        <f>'Rekapitulace stavby'!K6</f>
        <v>SOU zemědělské Chvaletice - hospodaření se srážkovými vodami</v>
      </c>
      <c r="F7" s="352"/>
      <c r="G7" s="352"/>
      <c r="H7" s="352"/>
      <c r="L7" s="19"/>
    </row>
    <row r="8" spans="1:46" s="1" customFormat="1" ht="12" customHeight="1">
      <c r="B8" s="19"/>
      <c r="D8" s="112" t="s">
        <v>121</v>
      </c>
      <c r="L8" s="19"/>
    </row>
    <row r="9" spans="1:46" s="2" customFormat="1" ht="16.5" customHeight="1">
      <c r="A9" s="34"/>
      <c r="B9" s="39"/>
      <c r="C9" s="34"/>
      <c r="D9" s="34"/>
      <c r="E9" s="351" t="s">
        <v>122</v>
      </c>
      <c r="F9" s="353"/>
      <c r="G9" s="353"/>
      <c r="H9" s="35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4" t="s">
        <v>1604</v>
      </c>
      <c r="F11" s="353"/>
      <c r="G11" s="353"/>
      <c r="H11" s="35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32</v>
      </c>
      <c r="F17" s="34"/>
      <c r="G17" s="34"/>
      <c r="H17" s="34"/>
      <c r="I17" s="112" t="s">
        <v>33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34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5" t="str">
        <f>'Rekapitulace stavby'!E14</f>
        <v>Vyplň údaj</v>
      </c>
      <c r="F20" s="356"/>
      <c r="G20" s="356"/>
      <c r="H20" s="356"/>
      <c r="I20" s="112" t="s">
        <v>33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36</v>
      </c>
      <c r="E22" s="34"/>
      <c r="F22" s="34"/>
      <c r="G22" s="34"/>
      <c r="H22" s="34"/>
      <c r="I22" s="112" t="s">
        <v>31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126</v>
      </c>
      <c r="F23" s="34"/>
      <c r="G23" s="34"/>
      <c r="H23" s="34"/>
      <c r="I23" s="112" t="s">
        <v>33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31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33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7"/>
      <c r="B29" s="118"/>
      <c r="C29" s="117"/>
      <c r="D29" s="117"/>
      <c r="E29" s="357" t="s">
        <v>19</v>
      </c>
      <c r="F29" s="357"/>
      <c r="G29" s="357"/>
      <c r="H29" s="35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42</v>
      </c>
      <c r="E32" s="34"/>
      <c r="F32" s="34"/>
      <c r="G32" s="34"/>
      <c r="H32" s="34"/>
      <c r="I32" s="34"/>
      <c r="J32" s="122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0"/>
      <c r="E33" s="120"/>
      <c r="F33" s="120"/>
      <c r="G33" s="120"/>
      <c r="H33" s="120"/>
      <c r="I33" s="120"/>
      <c r="J33" s="120"/>
      <c r="K33" s="120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44</v>
      </c>
      <c r="G34" s="34"/>
      <c r="H34" s="34"/>
      <c r="I34" s="123" t="s">
        <v>43</v>
      </c>
      <c r="J34" s="123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46</v>
      </c>
      <c r="E35" s="112" t="s">
        <v>47</v>
      </c>
      <c r="F35" s="125">
        <f>ROUND((SUM(BE88:BE124)),  2)</f>
        <v>0</v>
      </c>
      <c r="G35" s="34"/>
      <c r="H35" s="34"/>
      <c r="I35" s="126">
        <v>0.21</v>
      </c>
      <c r="J35" s="125">
        <f>ROUND(((SUM(BE88:BE124))*I35),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5">
        <f>ROUND((SUM(BF88:BF124)),  2)</f>
        <v>0</v>
      </c>
      <c r="G36" s="34"/>
      <c r="H36" s="34"/>
      <c r="I36" s="126">
        <v>0.15</v>
      </c>
      <c r="J36" s="125">
        <f>ROUND(((SUM(BF88:BF124))*I36),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5">
        <f>ROUND((SUM(BG88:BG124)),  2)</f>
        <v>0</v>
      </c>
      <c r="G37" s="34"/>
      <c r="H37" s="34"/>
      <c r="I37" s="126">
        <v>0.21</v>
      </c>
      <c r="J37" s="125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5">
        <f>ROUND((SUM(BH88:BH124)),  2)</f>
        <v>0</v>
      </c>
      <c r="G38" s="34"/>
      <c r="H38" s="34"/>
      <c r="I38" s="126">
        <v>0.15</v>
      </c>
      <c r="J38" s="125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5">
        <f>ROUND((SUM(BI88:BI124)),  2)</f>
        <v>0</v>
      </c>
      <c r="G39" s="34"/>
      <c r="H39" s="34"/>
      <c r="I39" s="126">
        <v>0</v>
      </c>
      <c r="J39" s="125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127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SOU zemědělské Chvaletice - hospodaření se srážkovými vodami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121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122</v>
      </c>
      <c r="F52" s="360"/>
      <c r="G52" s="360"/>
      <c r="H52" s="36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123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2" t="str">
        <f>E11</f>
        <v>VON - Vedlejší a ostatní náklady</v>
      </c>
      <c r="F54" s="360"/>
      <c r="G54" s="360"/>
      <c r="H54" s="36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 xml:space="preserve"> </v>
      </c>
      <c r="G56" s="36"/>
      <c r="H56" s="36"/>
      <c r="I56" s="28" t="s">
        <v>24</v>
      </c>
      <c r="J56" s="59" t="str">
        <f>IF(J14="","",J14)</f>
        <v>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Pardubický kraj, Komenského náměstí 125, Pardubice</v>
      </c>
      <c r="G58" s="36"/>
      <c r="H58" s="36"/>
      <c r="I58" s="28" t="s">
        <v>36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8" t="s">
        <v>34</v>
      </c>
      <c r="D59" s="36"/>
      <c r="E59" s="36"/>
      <c r="F59" s="26" t="str">
        <f>IF(E20="","",E20)</f>
        <v>Vyplň údaj</v>
      </c>
      <c r="G59" s="36"/>
      <c r="H59" s="36"/>
      <c r="I59" s="28" t="s">
        <v>39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8" t="s">
        <v>128</v>
      </c>
      <c r="D61" s="139"/>
      <c r="E61" s="139"/>
      <c r="F61" s="139"/>
      <c r="G61" s="139"/>
      <c r="H61" s="139"/>
      <c r="I61" s="139"/>
      <c r="J61" s="140" t="s">
        <v>129</v>
      </c>
      <c r="K61" s="139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41" t="s">
        <v>74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130</v>
      </c>
    </row>
    <row r="64" spans="1:47" s="9" customFormat="1" ht="24.95" customHeight="1">
      <c r="B64" s="142"/>
      <c r="C64" s="143"/>
      <c r="D64" s="144" t="s">
        <v>1605</v>
      </c>
      <c r="E64" s="145"/>
      <c r="F64" s="145"/>
      <c r="G64" s="145"/>
      <c r="H64" s="145"/>
      <c r="I64" s="145"/>
      <c r="J64" s="146">
        <f>J89</f>
        <v>0</v>
      </c>
      <c r="K64" s="143"/>
      <c r="L64" s="147"/>
    </row>
    <row r="65" spans="1:31" s="10" customFormat="1" ht="19.899999999999999" customHeight="1">
      <c r="B65" s="148"/>
      <c r="C65" s="97"/>
      <c r="D65" s="149" t="s">
        <v>1606</v>
      </c>
      <c r="E65" s="150"/>
      <c r="F65" s="150"/>
      <c r="G65" s="150"/>
      <c r="H65" s="150"/>
      <c r="I65" s="150"/>
      <c r="J65" s="151">
        <f>J90</f>
        <v>0</v>
      </c>
      <c r="K65" s="97"/>
      <c r="L65" s="152"/>
    </row>
    <row r="66" spans="1:31" s="10" customFormat="1" ht="19.899999999999999" customHeight="1">
      <c r="B66" s="148"/>
      <c r="C66" s="97"/>
      <c r="D66" s="149" t="s">
        <v>1607</v>
      </c>
      <c r="E66" s="150"/>
      <c r="F66" s="150"/>
      <c r="G66" s="150"/>
      <c r="H66" s="150"/>
      <c r="I66" s="150"/>
      <c r="J66" s="151">
        <f>J97</f>
        <v>0</v>
      </c>
      <c r="K66" s="97"/>
      <c r="L66" s="152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2" t="s">
        <v>141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8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58" t="str">
        <f>E7</f>
        <v>SOU zemědělské Chvaletice - hospodaření se srážkovými vodami</v>
      </c>
      <c r="F76" s="359"/>
      <c r="G76" s="359"/>
      <c r="H76" s="359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0"/>
      <c r="C77" s="28" t="s">
        <v>121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4"/>
      <c r="B78" s="35"/>
      <c r="C78" s="36"/>
      <c r="D78" s="36"/>
      <c r="E78" s="358" t="s">
        <v>122</v>
      </c>
      <c r="F78" s="360"/>
      <c r="G78" s="360"/>
      <c r="H78" s="360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8" t="s">
        <v>123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2" t="str">
        <f>E11</f>
        <v>VON - Vedlejší a ostatní náklady</v>
      </c>
      <c r="F80" s="360"/>
      <c r="G80" s="360"/>
      <c r="H80" s="360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8" t="s">
        <v>22</v>
      </c>
      <c r="D82" s="36"/>
      <c r="E82" s="36"/>
      <c r="F82" s="26" t="str">
        <f>F14</f>
        <v xml:space="preserve"> </v>
      </c>
      <c r="G82" s="36"/>
      <c r="H82" s="36"/>
      <c r="I82" s="28" t="s">
        <v>24</v>
      </c>
      <c r="J82" s="59" t="str">
        <f>IF(J14="","",J14)</f>
        <v>3. 12. 2021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8" t="s">
        <v>30</v>
      </c>
      <c r="D84" s="36"/>
      <c r="E84" s="36"/>
      <c r="F84" s="26" t="str">
        <f>E17</f>
        <v>Pardubický kraj, Komenského náměstí 125, Pardubice</v>
      </c>
      <c r="G84" s="36"/>
      <c r="H84" s="36"/>
      <c r="I84" s="28" t="s">
        <v>36</v>
      </c>
      <c r="J84" s="32" t="str">
        <f>E23</f>
        <v>Agroprojekce Litomyšl,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8" t="s">
        <v>34</v>
      </c>
      <c r="D85" s="36"/>
      <c r="E85" s="36"/>
      <c r="F85" s="26" t="str">
        <f>IF(E20="","",E20)</f>
        <v>Vyplň údaj</v>
      </c>
      <c r="G85" s="36"/>
      <c r="H85" s="36"/>
      <c r="I85" s="28" t="s">
        <v>39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3"/>
      <c r="B87" s="154"/>
      <c r="C87" s="155" t="s">
        <v>142</v>
      </c>
      <c r="D87" s="156" t="s">
        <v>61</v>
      </c>
      <c r="E87" s="156" t="s">
        <v>57</v>
      </c>
      <c r="F87" s="156" t="s">
        <v>58</v>
      </c>
      <c r="G87" s="156" t="s">
        <v>143</v>
      </c>
      <c r="H87" s="156" t="s">
        <v>144</v>
      </c>
      <c r="I87" s="156" t="s">
        <v>145</v>
      </c>
      <c r="J87" s="156" t="s">
        <v>129</v>
      </c>
      <c r="K87" s="157" t="s">
        <v>146</v>
      </c>
      <c r="L87" s="158"/>
      <c r="M87" s="68" t="s">
        <v>19</v>
      </c>
      <c r="N87" s="69" t="s">
        <v>46</v>
      </c>
      <c r="O87" s="69" t="s">
        <v>147</v>
      </c>
      <c r="P87" s="69" t="s">
        <v>148</v>
      </c>
      <c r="Q87" s="69" t="s">
        <v>149</v>
      </c>
      <c r="R87" s="69" t="s">
        <v>150</v>
      </c>
      <c r="S87" s="69" t="s">
        <v>151</v>
      </c>
      <c r="T87" s="70" t="s">
        <v>152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4"/>
      <c r="B88" s="35"/>
      <c r="C88" s="75" t="s">
        <v>153</v>
      </c>
      <c r="D88" s="36"/>
      <c r="E88" s="36"/>
      <c r="F88" s="36"/>
      <c r="G88" s="36"/>
      <c r="H88" s="36"/>
      <c r="I88" s="36"/>
      <c r="J88" s="159">
        <f>BK88</f>
        <v>0</v>
      </c>
      <c r="K88" s="36"/>
      <c r="L88" s="39"/>
      <c r="M88" s="71"/>
      <c r="N88" s="160"/>
      <c r="O88" s="72"/>
      <c r="P88" s="161">
        <f>P89</f>
        <v>0</v>
      </c>
      <c r="Q88" s="72"/>
      <c r="R88" s="161">
        <f>R89</f>
        <v>0</v>
      </c>
      <c r="S88" s="72"/>
      <c r="T88" s="162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6" t="s">
        <v>75</v>
      </c>
      <c r="AU88" s="16" t="s">
        <v>130</v>
      </c>
      <c r="BK88" s="163">
        <f>BK89</f>
        <v>0</v>
      </c>
    </row>
    <row r="89" spans="1:65" s="12" customFormat="1" ht="25.9" customHeight="1">
      <c r="B89" s="164"/>
      <c r="C89" s="165"/>
      <c r="D89" s="166" t="s">
        <v>75</v>
      </c>
      <c r="E89" s="167" t="s">
        <v>1608</v>
      </c>
      <c r="F89" s="167" t="s">
        <v>1609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P90+P97</f>
        <v>0</v>
      </c>
      <c r="Q89" s="172"/>
      <c r="R89" s="173">
        <f>R90+R97</f>
        <v>0</v>
      </c>
      <c r="S89" s="172"/>
      <c r="T89" s="174">
        <f>T90+T97</f>
        <v>0</v>
      </c>
      <c r="AR89" s="175" t="s">
        <v>192</v>
      </c>
      <c r="AT89" s="176" t="s">
        <v>75</v>
      </c>
      <c r="AU89" s="176" t="s">
        <v>76</v>
      </c>
      <c r="AY89" s="175" t="s">
        <v>156</v>
      </c>
      <c r="BK89" s="177">
        <f>BK90+BK97</f>
        <v>0</v>
      </c>
    </row>
    <row r="90" spans="1:65" s="12" customFormat="1" ht="22.9" customHeight="1">
      <c r="B90" s="164"/>
      <c r="C90" s="165"/>
      <c r="D90" s="166" t="s">
        <v>75</v>
      </c>
      <c r="E90" s="178" t="s">
        <v>1610</v>
      </c>
      <c r="F90" s="178" t="s">
        <v>1611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SUM(P91:P96)</f>
        <v>0</v>
      </c>
      <c r="Q90" s="172"/>
      <c r="R90" s="173">
        <f>SUM(R91:R96)</f>
        <v>0</v>
      </c>
      <c r="S90" s="172"/>
      <c r="T90" s="174">
        <f>SUM(T91:T96)</f>
        <v>0</v>
      </c>
      <c r="AR90" s="175" t="s">
        <v>192</v>
      </c>
      <c r="AT90" s="176" t="s">
        <v>75</v>
      </c>
      <c r="AU90" s="176" t="s">
        <v>83</v>
      </c>
      <c r="AY90" s="175" t="s">
        <v>156</v>
      </c>
      <c r="BK90" s="177">
        <f>SUM(BK91:BK96)</f>
        <v>0</v>
      </c>
    </row>
    <row r="91" spans="1:65" s="2" customFormat="1" ht="16.5" customHeight="1">
      <c r="A91" s="34"/>
      <c r="B91" s="35"/>
      <c r="C91" s="180" t="s">
        <v>83</v>
      </c>
      <c r="D91" s="180" t="s">
        <v>158</v>
      </c>
      <c r="E91" s="181" t="s">
        <v>1612</v>
      </c>
      <c r="F91" s="182" t="s">
        <v>1613</v>
      </c>
      <c r="G91" s="183" t="s">
        <v>1021</v>
      </c>
      <c r="H91" s="184">
        <v>1</v>
      </c>
      <c r="I91" s="185"/>
      <c r="J91" s="186">
        <f>ROUND(I91*H91,2)</f>
        <v>0</v>
      </c>
      <c r="K91" s="182" t="s">
        <v>19</v>
      </c>
      <c r="L91" s="39"/>
      <c r="M91" s="187" t="s">
        <v>19</v>
      </c>
      <c r="N91" s="188" t="s">
        <v>47</v>
      </c>
      <c r="O91" s="64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1" t="s">
        <v>1614</v>
      </c>
      <c r="AT91" s="191" t="s">
        <v>158</v>
      </c>
      <c r="AU91" s="191" t="s">
        <v>85</v>
      </c>
      <c r="AY91" s="16" t="s">
        <v>156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6" t="s">
        <v>83</v>
      </c>
      <c r="BK91" s="192">
        <f>ROUND(I91*H91,2)</f>
        <v>0</v>
      </c>
      <c r="BL91" s="16" t="s">
        <v>1614</v>
      </c>
      <c r="BM91" s="191" t="s">
        <v>1615</v>
      </c>
    </row>
    <row r="92" spans="1:65" s="2" customFormat="1" ht="11.25">
      <c r="A92" s="34"/>
      <c r="B92" s="35"/>
      <c r="C92" s="36"/>
      <c r="D92" s="193" t="s">
        <v>165</v>
      </c>
      <c r="E92" s="36"/>
      <c r="F92" s="194" t="s">
        <v>1616</v>
      </c>
      <c r="G92" s="36"/>
      <c r="H92" s="36"/>
      <c r="I92" s="195"/>
      <c r="J92" s="36"/>
      <c r="K92" s="36"/>
      <c r="L92" s="39"/>
      <c r="M92" s="196"/>
      <c r="N92" s="197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6" t="s">
        <v>165</v>
      </c>
      <c r="AU92" s="16" t="s">
        <v>85</v>
      </c>
    </row>
    <row r="93" spans="1:65" s="2" customFormat="1" ht="87.75">
      <c r="A93" s="34"/>
      <c r="B93" s="35"/>
      <c r="C93" s="36"/>
      <c r="D93" s="193" t="s">
        <v>387</v>
      </c>
      <c r="E93" s="36"/>
      <c r="F93" s="221" t="s">
        <v>1617</v>
      </c>
      <c r="G93" s="36"/>
      <c r="H93" s="36"/>
      <c r="I93" s="195"/>
      <c r="J93" s="36"/>
      <c r="K93" s="36"/>
      <c r="L93" s="39"/>
      <c r="M93" s="196"/>
      <c r="N93" s="197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6" t="s">
        <v>387</v>
      </c>
      <c r="AU93" s="16" t="s">
        <v>85</v>
      </c>
    </row>
    <row r="94" spans="1:65" s="2" customFormat="1" ht="16.5" customHeight="1">
      <c r="A94" s="34"/>
      <c r="B94" s="35"/>
      <c r="C94" s="180" t="s">
        <v>85</v>
      </c>
      <c r="D94" s="180" t="s">
        <v>158</v>
      </c>
      <c r="E94" s="181" t="s">
        <v>1618</v>
      </c>
      <c r="F94" s="182" t="s">
        <v>1619</v>
      </c>
      <c r="G94" s="183" t="s">
        <v>1021</v>
      </c>
      <c r="H94" s="184">
        <v>1</v>
      </c>
      <c r="I94" s="185"/>
      <c r="J94" s="186">
        <f>ROUND(I94*H94,2)</f>
        <v>0</v>
      </c>
      <c r="K94" s="182" t="s">
        <v>19</v>
      </c>
      <c r="L94" s="39"/>
      <c r="M94" s="187" t="s">
        <v>19</v>
      </c>
      <c r="N94" s="188" t="s">
        <v>47</v>
      </c>
      <c r="O94" s="64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1" t="s">
        <v>1614</v>
      </c>
      <c r="AT94" s="191" t="s">
        <v>158</v>
      </c>
      <c r="AU94" s="191" t="s">
        <v>85</v>
      </c>
      <c r="AY94" s="16" t="s">
        <v>156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6" t="s">
        <v>83</v>
      </c>
      <c r="BK94" s="192">
        <f>ROUND(I94*H94,2)</f>
        <v>0</v>
      </c>
      <c r="BL94" s="16" t="s">
        <v>1614</v>
      </c>
      <c r="BM94" s="191" t="s">
        <v>1620</v>
      </c>
    </row>
    <row r="95" spans="1:65" s="2" customFormat="1" ht="11.25">
      <c r="A95" s="34"/>
      <c r="B95" s="35"/>
      <c r="C95" s="36"/>
      <c r="D95" s="193" t="s">
        <v>165</v>
      </c>
      <c r="E95" s="36"/>
      <c r="F95" s="194" t="s">
        <v>1619</v>
      </c>
      <c r="G95" s="36"/>
      <c r="H95" s="36"/>
      <c r="I95" s="195"/>
      <c r="J95" s="36"/>
      <c r="K95" s="36"/>
      <c r="L95" s="39"/>
      <c r="M95" s="196"/>
      <c r="N95" s="197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6" t="s">
        <v>165</v>
      </c>
      <c r="AU95" s="16" t="s">
        <v>85</v>
      </c>
    </row>
    <row r="96" spans="1:65" s="2" customFormat="1" ht="39">
      <c r="A96" s="34"/>
      <c r="B96" s="35"/>
      <c r="C96" s="36"/>
      <c r="D96" s="193" t="s">
        <v>387</v>
      </c>
      <c r="E96" s="36"/>
      <c r="F96" s="221" t="s">
        <v>1621</v>
      </c>
      <c r="G96" s="36"/>
      <c r="H96" s="36"/>
      <c r="I96" s="195"/>
      <c r="J96" s="36"/>
      <c r="K96" s="36"/>
      <c r="L96" s="39"/>
      <c r="M96" s="196"/>
      <c r="N96" s="197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6" t="s">
        <v>387</v>
      </c>
      <c r="AU96" s="16" t="s">
        <v>85</v>
      </c>
    </row>
    <row r="97" spans="1:65" s="12" customFormat="1" ht="22.9" customHeight="1">
      <c r="B97" s="164"/>
      <c r="C97" s="165"/>
      <c r="D97" s="166" t="s">
        <v>75</v>
      </c>
      <c r="E97" s="178" t="s">
        <v>1622</v>
      </c>
      <c r="F97" s="178" t="s">
        <v>1623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SUM(P98:P124)</f>
        <v>0</v>
      </c>
      <c r="Q97" s="172"/>
      <c r="R97" s="173">
        <f>SUM(R98:R124)</f>
        <v>0</v>
      </c>
      <c r="S97" s="172"/>
      <c r="T97" s="174">
        <f>SUM(T98:T124)</f>
        <v>0</v>
      </c>
      <c r="AR97" s="175" t="s">
        <v>163</v>
      </c>
      <c r="AT97" s="176" t="s">
        <v>75</v>
      </c>
      <c r="AU97" s="176" t="s">
        <v>83</v>
      </c>
      <c r="AY97" s="175" t="s">
        <v>156</v>
      </c>
      <c r="BK97" s="177">
        <f>SUM(BK98:BK124)</f>
        <v>0</v>
      </c>
    </row>
    <row r="98" spans="1:65" s="2" customFormat="1" ht="24.2" customHeight="1">
      <c r="A98" s="34"/>
      <c r="B98" s="35"/>
      <c r="C98" s="180" t="s">
        <v>177</v>
      </c>
      <c r="D98" s="180" t="s">
        <v>158</v>
      </c>
      <c r="E98" s="181" t="s">
        <v>1624</v>
      </c>
      <c r="F98" s="182" t="s">
        <v>1625</v>
      </c>
      <c r="G98" s="183" t="s">
        <v>1021</v>
      </c>
      <c r="H98" s="184">
        <v>1</v>
      </c>
      <c r="I98" s="185"/>
      <c r="J98" s="186">
        <f>ROUND(I98*H98,2)</f>
        <v>0</v>
      </c>
      <c r="K98" s="182" t="s">
        <v>19</v>
      </c>
      <c r="L98" s="39"/>
      <c r="M98" s="187" t="s">
        <v>19</v>
      </c>
      <c r="N98" s="188" t="s">
        <v>47</v>
      </c>
      <c r="O98" s="64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1" t="s">
        <v>1614</v>
      </c>
      <c r="AT98" s="191" t="s">
        <v>158</v>
      </c>
      <c r="AU98" s="191" t="s">
        <v>85</v>
      </c>
      <c r="AY98" s="16" t="s">
        <v>156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6" t="s">
        <v>83</v>
      </c>
      <c r="BK98" s="192">
        <f>ROUND(I98*H98,2)</f>
        <v>0</v>
      </c>
      <c r="BL98" s="16" t="s">
        <v>1614</v>
      </c>
      <c r="BM98" s="191" t="s">
        <v>1626</v>
      </c>
    </row>
    <row r="99" spans="1:65" s="2" customFormat="1" ht="19.5">
      <c r="A99" s="34"/>
      <c r="B99" s="35"/>
      <c r="C99" s="36"/>
      <c r="D99" s="193" t="s">
        <v>165</v>
      </c>
      <c r="E99" s="36"/>
      <c r="F99" s="194" t="s">
        <v>1625</v>
      </c>
      <c r="G99" s="36"/>
      <c r="H99" s="36"/>
      <c r="I99" s="195"/>
      <c r="J99" s="36"/>
      <c r="K99" s="36"/>
      <c r="L99" s="39"/>
      <c r="M99" s="196"/>
      <c r="N99" s="197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6" t="s">
        <v>165</v>
      </c>
      <c r="AU99" s="16" t="s">
        <v>85</v>
      </c>
    </row>
    <row r="100" spans="1:65" s="2" customFormat="1" ht="16.5" customHeight="1">
      <c r="A100" s="34"/>
      <c r="B100" s="35"/>
      <c r="C100" s="180" t="s">
        <v>163</v>
      </c>
      <c r="D100" s="180" t="s">
        <v>158</v>
      </c>
      <c r="E100" s="181" t="s">
        <v>1627</v>
      </c>
      <c r="F100" s="182" t="s">
        <v>1628</v>
      </c>
      <c r="G100" s="183" t="s">
        <v>1021</v>
      </c>
      <c r="H100" s="184">
        <v>1</v>
      </c>
      <c r="I100" s="185"/>
      <c r="J100" s="186">
        <f>ROUND(I100*H100,2)</f>
        <v>0</v>
      </c>
      <c r="K100" s="182" t="s">
        <v>19</v>
      </c>
      <c r="L100" s="39"/>
      <c r="M100" s="187" t="s">
        <v>19</v>
      </c>
      <c r="N100" s="188" t="s">
        <v>47</v>
      </c>
      <c r="O100" s="64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1" t="s">
        <v>1614</v>
      </c>
      <c r="AT100" s="191" t="s">
        <v>158</v>
      </c>
      <c r="AU100" s="191" t="s">
        <v>85</v>
      </c>
      <c r="AY100" s="16" t="s">
        <v>156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6" t="s">
        <v>83</v>
      </c>
      <c r="BK100" s="192">
        <f>ROUND(I100*H100,2)</f>
        <v>0</v>
      </c>
      <c r="BL100" s="16" t="s">
        <v>1614</v>
      </c>
      <c r="BM100" s="191" t="s">
        <v>1629</v>
      </c>
    </row>
    <row r="101" spans="1:65" s="2" customFormat="1" ht="11.25">
      <c r="A101" s="34"/>
      <c r="B101" s="35"/>
      <c r="C101" s="36"/>
      <c r="D101" s="193" t="s">
        <v>165</v>
      </c>
      <c r="E101" s="36"/>
      <c r="F101" s="194" t="s">
        <v>1628</v>
      </c>
      <c r="G101" s="36"/>
      <c r="H101" s="36"/>
      <c r="I101" s="195"/>
      <c r="J101" s="36"/>
      <c r="K101" s="36"/>
      <c r="L101" s="39"/>
      <c r="M101" s="196"/>
      <c r="N101" s="197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6" t="s">
        <v>165</v>
      </c>
      <c r="AU101" s="16" t="s">
        <v>85</v>
      </c>
    </row>
    <row r="102" spans="1:65" s="2" customFormat="1" ht="19.5">
      <c r="A102" s="34"/>
      <c r="B102" s="35"/>
      <c r="C102" s="36"/>
      <c r="D102" s="193" t="s">
        <v>387</v>
      </c>
      <c r="E102" s="36"/>
      <c r="F102" s="221" t="s">
        <v>1630</v>
      </c>
      <c r="G102" s="36"/>
      <c r="H102" s="36"/>
      <c r="I102" s="195"/>
      <c r="J102" s="36"/>
      <c r="K102" s="36"/>
      <c r="L102" s="39"/>
      <c r="M102" s="196"/>
      <c r="N102" s="197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6" t="s">
        <v>387</v>
      </c>
      <c r="AU102" s="16" t="s">
        <v>85</v>
      </c>
    </row>
    <row r="103" spans="1:65" s="2" customFormat="1" ht="16.5" customHeight="1">
      <c r="A103" s="34"/>
      <c r="B103" s="35"/>
      <c r="C103" s="180" t="s">
        <v>192</v>
      </c>
      <c r="D103" s="180" t="s">
        <v>158</v>
      </c>
      <c r="E103" s="181" t="s">
        <v>1631</v>
      </c>
      <c r="F103" s="182" t="s">
        <v>1632</v>
      </c>
      <c r="G103" s="183" t="s">
        <v>1021</v>
      </c>
      <c r="H103" s="184">
        <v>1</v>
      </c>
      <c r="I103" s="185"/>
      <c r="J103" s="186">
        <f>ROUND(I103*H103,2)</f>
        <v>0</v>
      </c>
      <c r="K103" s="182" t="s">
        <v>19</v>
      </c>
      <c r="L103" s="39"/>
      <c r="M103" s="187" t="s">
        <v>19</v>
      </c>
      <c r="N103" s="188" t="s">
        <v>47</v>
      </c>
      <c r="O103" s="64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1" t="s">
        <v>1614</v>
      </c>
      <c r="AT103" s="191" t="s">
        <v>158</v>
      </c>
      <c r="AU103" s="191" t="s">
        <v>85</v>
      </c>
      <c r="AY103" s="16" t="s">
        <v>156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6" t="s">
        <v>83</v>
      </c>
      <c r="BK103" s="192">
        <f>ROUND(I103*H103,2)</f>
        <v>0</v>
      </c>
      <c r="BL103" s="16" t="s">
        <v>1614</v>
      </c>
      <c r="BM103" s="191" t="s">
        <v>1633</v>
      </c>
    </row>
    <row r="104" spans="1:65" s="2" customFormat="1" ht="11.25">
      <c r="A104" s="34"/>
      <c r="B104" s="35"/>
      <c r="C104" s="36"/>
      <c r="D104" s="193" t="s">
        <v>165</v>
      </c>
      <c r="E104" s="36"/>
      <c r="F104" s="194" t="s">
        <v>1632</v>
      </c>
      <c r="G104" s="36"/>
      <c r="H104" s="36"/>
      <c r="I104" s="195"/>
      <c r="J104" s="36"/>
      <c r="K104" s="36"/>
      <c r="L104" s="39"/>
      <c r="M104" s="196"/>
      <c r="N104" s="197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6" t="s">
        <v>165</v>
      </c>
      <c r="AU104" s="16" t="s">
        <v>85</v>
      </c>
    </row>
    <row r="105" spans="1:65" s="2" customFormat="1" ht="39">
      <c r="A105" s="34"/>
      <c r="B105" s="35"/>
      <c r="C105" s="36"/>
      <c r="D105" s="193" t="s">
        <v>387</v>
      </c>
      <c r="E105" s="36"/>
      <c r="F105" s="221" t="s">
        <v>1634</v>
      </c>
      <c r="G105" s="36"/>
      <c r="H105" s="36"/>
      <c r="I105" s="195"/>
      <c r="J105" s="36"/>
      <c r="K105" s="36"/>
      <c r="L105" s="39"/>
      <c r="M105" s="196"/>
      <c r="N105" s="197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6" t="s">
        <v>387</v>
      </c>
      <c r="AU105" s="16" t="s">
        <v>85</v>
      </c>
    </row>
    <row r="106" spans="1:65" s="2" customFormat="1" ht="16.5" customHeight="1">
      <c r="A106" s="34"/>
      <c r="B106" s="35"/>
      <c r="C106" s="180" t="s">
        <v>200</v>
      </c>
      <c r="D106" s="180" t="s">
        <v>158</v>
      </c>
      <c r="E106" s="181" t="s">
        <v>1635</v>
      </c>
      <c r="F106" s="182" t="s">
        <v>1636</v>
      </c>
      <c r="G106" s="183" t="s">
        <v>1021</v>
      </c>
      <c r="H106" s="184">
        <v>1</v>
      </c>
      <c r="I106" s="185"/>
      <c r="J106" s="186">
        <f>ROUND(I106*H106,2)</f>
        <v>0</v>
      </c>
      <c r="K106" s="182" t="s">
        <v>19</v>
      </c>
      <c r="L106" s="39"/>
      <c r="M106" s="187" t="s">
        <v>19</v>
      </c>
      <c r="N106" s="188" t="s">
        <v>47</v>
      </c>
      <c r="O106" s="64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1" t="s">
        <v>1614</v>
      </c>
      <c r="AT106" s="191" t="s">
        <v>158</v>
      </c>
      <c r="AU106" s="191" t="s">
        <v>85</v>
      </c>
      <c r="AY106" s="16" t="s">
        <v>156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6" t="s">
        <v>83</v>
      </c>
      <c r="BK106" s="192">
        <f>ROUND(I106*H106,2)</f>
        <v>0</v>
      </c>
      <c r="BL106" s="16" t="s">
        <v>1614</v>
      </c>
      <c r="BM106" s="191" t="s">
        <v>1637</v>
      </c>
    </row>
    <row r="107" spans="1:65" s="2" customFormat="1" ht="11.25">
      <c r="A107" s="34"/>
      <c r="B107" s="35"/>
      <c r="C107" s="36"/>
      <c r="D107" s="193" t="s">
        <v>165</v>
      </c>
      <c r="E107" s="36"/>
      <c r="F107" s="194" t="s">
        <v>1636</v>
      </c>
      <c r="G107" s="36"/>
      <c r="H107" s="36"/>
      <c r="I107" s="195"/>
      <c r="J107" s="36"/>
      <c r="K107" s="36"/>
      <c r="L107" s="39"/>
      <c r="M107" s="196"/>
      <c r="N107" s="197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165</v>
      </c>
      <c r="AU107" s="16" t="s">
        <v>85</v>
      </c>
    </row>
    <row r="108" spans="1:65" s="2" customFormat="1" ht="29.25">
      <c r="A108" s="34"/>
      <c r="B108" s="35"/>
      <c r="C108" s="36"/>
      <c r="D108" s="193" t="s">
        <v>387</v>
      </c>
      <c r="E108" s="36"/>
      <c r="F108" s="221" t="s">
        <v>1638</v>
      </c>
      <c r="G108" s="36"/>
      <c r="H108" s="36"/>
      <c r="I108" s="195"/>
      <c r="J108" s="36"/>
      <c r="K108" s="36"/>
      <c r="L108" s="39"/>
      <c r="M108" s="196"/>
      <c r="N108" s="197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6" t="s">
        <v>387</v>
      </c>
      <c r="AU108" s="16" t="s">
        <v>85</v>
      </c>
    </row>
    <row r="109" spans="1:65" s="2" customFormat="1" ht="24.2" customHeight="1">
      <c r="A109" s="34"/>
      <c r="B109" s="35"/>
      <c r="C109" s="180" t="s">
        <v>207</v>
      </c>
      <c r="D109" s="180" t="s">
        <v>158</v>
      </c>
      <c r="E109" s="181" t="s">
        <v>1639</v>
      </c>
      <c r="F109" s="182" t="s">
        <v>1640</v>
      </c>
      <c r="G109" s="183" t="s">
        <v>1021</v>
      </c>
      <c r="H109" s="184">
        <v>1</v>
      </c>
      <c r="I109" s="185"/>
      <c r="J109" s="186">
        <f>ROUND(I109*H109,2)</f>
        <v>0</v>
      </c>
      <c r="K109" s="182" t="s">
        <v>19</v>
      </c>
      <c r="L109" s="39"/>
      <c r="M109" s="187" t="s">
        <v>19</v>
      </c>
      <c r="N109" s="188" t="s">
        <v>47</v>
      </c>
      <c r="O109" s="64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91" t="s">
        <v>1614</v>
      </c>
      <c r="AT109" s="191" t="s">
        <v>158</v>
      </c>
      <c r="AU109" s="191" t="s">
        <v>85</v>
      </c>
      <c r="AY109" s="16" t="s">
        <v>156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6" t="s">
        <v>83</v>
      </c>
      <c r="BK109" s="192">
        <f>ROUND(I109*H109,2)</f>
        <v>0</v>
      </c>
      <c r="BL109" s="16" t="s">
        <v>1614</v>
      </c>
      <c r="BM109" s="191" t="s">
        <v>1641</v>
      </c>
    </row>
    <row r="110" spans="1:65" s="2" customFormat="1" ht="19.5">
      <c r="A110" s="34"/>
      <c r="B110" s="35"/>
      <c r="C110" s="36"/>
      <c r="D110" s="193" t="s">
        <v>165</v>
      </c>
      <c r="E110" s="36"/>
      <c r="F110" s="194" t="s">
        <v>1640</v>
      </c>
      <c r="G110" s="36"/>
      <c r="H110" s="36"/>
      <c r="I110" s="195"/>
      <c r="J110" s="36"/>
      <c r="K110" s="36"/>
      <c r="L110" s="39"/>
      <c r="M110" s="196"/>
      <c r="N110" s="197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165</v>
      </c>
      <c r="AU110" s="16" t="s">
        <v>85</v>
      </c>
    </row>
    <row r="111" spans="1:65" s="2" customFormat="1" ht="16.5" customHeight="1">
      <c r="A111" s="34"/>
      <c r="B111" s="35"/>
      <c r="C111" s="180" t="s">
        <v>214</v>
      </c>
      <c r="D111" s="180" t="s">
        <v>158</v>
      </c>
      <c r="E111" s="181" t="s">
        <v>1642</v>
      </c>
      <c r="F111" s="182" t="s">
        <v>1643</v>
      </c>
      <c r="G111" s="183" t="s">
        <v>1021</v>
      </c>
      <c r="H111" s="184">
        <v>1</v>
      </c>
      <c r="I111" s="185"/>
      <c r="J111" s="186">
        <f>ROUND(I111*H111,2)</f>
        <v>0</v>
      </c>
      <c r="K111" s="182" t="s">
        <v>19</v>
      </c>
      <c r="L111" s="39"/>
      <c r="M111" s="187" t="s">
        <v>19</v>
      </c>
      <c r="N111" s="188" t="s">
        <v>47</v>
      </c>
      <c r="O111" s="64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1" t="s">
        <v>1614</v>
      </c>
      <c r="AT111" s="191" t="s">
        <v>158</v>
      </c>
      <c r="AU111" s="191" t="s">
        <v>85</v>
      </c>
      <c r="AY111" s="16" t="s">
        <v>156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6" t="s">
        <v>83</v>
      </c>
      <c r="BK111" s="192">
        <f>ROUND(I111*H111,2)</f>
        <v>0</v>
      </c>
      <c r="BL111" s="16" t="s">
        <v>1614</v>
      </c>
      <c r="BM111" s="191" t="s">
        <v>1644</v>
      </c>
    </row>
    <row r="112" spans="1:65" s="2" customFormat="1" ht="11.25">
      <c r="A112" s="34"/>
      <c r="B112" s="35"/>
      <c r="C112" s="36"/>
      <c r="D112" s="193" t="s">
        <v>165</v>
      </c>
      <c r="E112" s="36"/>
      <c r="F112" s="194" t="s">
        <v>1643</v>
      </c>
      <c r="G112" s="36"/>
      <c r="H112" s="36"/>
      <c r="I112" s="195"/>
      <c r="J112" s="36"/>
      <c r="K112" s="36"/>
      <c r="L112" s="39"/>
      <c r="M112" s="196"/>
      <c r="N112" s="197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6" t="s">
        <v>165</v>
      </c>
      <c r="AU112" s="16" t="s">
        <v>85</v>
      </c>
    </row>
    <row r="113" spans="1:65" s="2" customFormat="1" ht="48.75">
      <c r="A113" s="34"/>
      <c r="B113" s="35"/>
      <c r="C113" s="36"/>
      <c r="D113" s="193" t="s">
        <v>387</v>
      </c>
      <c r="E113" s="36"/>
      <c r="F113" s="221" t="s">
        <v>1645</v>
      </c>
      <c r="G113" s="36"/>
      <c r="H113" s="36"/>
      <c r="I113" s="195"/>
      <c r="J113" s="36"/>
      <c r="K113" s="36"/>
      <c r="L113" s="39"/>
      <c r="M113" s="196"/>
      <c r="N113" s="197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387</v>
      </c>
      <c r="AU113" s="16" t="s">
        <v>85</v>
      </c>
    </row>
    <row r="114" spans="1:65" s="2" customFormat="1" ht="16.5" customHeight="1">
      <c r="A114" s="34"/>
      <c r="B114" s="35"/>
      <c r="C114" s="180" t="s">
        <v>221</v>
      </c>
      <c r="D114" s="180" t="s">
        <v>158</v>
      </c>
      <c r="E114" s="181" t="s">
        <v>1646</v>
      </c>
      <c r="F114" s="182" t="s">
        <v>1647</v>
      </c>
      <c r="G114" s="183" t="s">
        <v>1021</v>
      </c>
      <c r="H114" s="184">
        <v>1</v>
      </c>
      <c r="I114" s="185"/>
      <c r="J114" s="186">
        <f>ROUND(I114*H114,2)</f>
        <v>0</v>
      </c>
      <c r="K114" s="182" t="s">
        <v>19</v>
      </c>
      <c r="L114" s="39"/>
      <c r="M114" s="187" t="s">
        <v>19</v>
      </c>
      <c r="N114" s="188" t="s">
        <v>47</v>
      </c>
      <c r="O114" s="64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91" t="s">
        <v>1614</v>
      </c>
      <c r="AT114" s="191" t="s">
        <v>158</v>
      </c>
      <c r="AU114" s="191" t="s">
        <v>85</v>
      </c>
      <c r="AY114" s="16" t="s">
        <v>156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6" t="s">
        <v>83</v>
      </c>
      <c r="BK114" s="192">
        <f>ROUND(I114*H114,2)</f>
        <v>0</v>
      </c>
      <c r="BL114" s="16" t="s">
        <v>1614</v>
      </c>
      <c r="BM114" s="191" t="s">
        <v>1648</v>
      </c>
    </row>
    <row r="115" spans="1:65" s="2" customFormat="1" ht="11.25">
      <c r="A115" s="34"/>
      <c r="B115" s="35"/>
      <c r="C115" s="36"/>
      <c r="D115" s="193" t="s">
        <v>165</v>
      </c>
      <c r="E115" s="36"/>
      <c r="F115" s="194" t="s">
        <v>1647</v>
      </c>
      <c r="G115" s="36"/>
      <c r="H115" s="36"/>
      <c r="I115" s="195"/>
      <c r="J115" s="36"/>
      <c r="K115" s="36"/>
      <c r="L115" s="39"/>
      <c r="M115" s="196"/>
      <c r="N115" s="197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165</v>
      </c>
      <c r="AU115" s="16" t="s">
        <v>85</v>
      </c>
    </row>
    <row r="116" spans="1:65" s="2" customFormat="1" ht="29.25">
      <c r="A116" s="34"/>
      <c r="B116" s="35"/>
      <c r="C116" s="36"/>
      <c r="D116" s="193" t="s">
        <v>387</v>
      </c>
      <c r="E116" s="36"/>
      <c r="F116" s="221" t="s">
        <v>1649</v>
      </c>
      <c r="G116" s="36"/>
      <c r="H116" s="36"/>
      <c r="I116" s="195"/>
      <c r="J116" s="36"/>
      <c r="K116" s="36"/>
      <c r="L116" s="39"/>
      <c r="M116" s="196"/>
      <c r="N116" s="197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6" t="s">
        <v>387</v>
      </c>
      <c r="AU116" s="16" t="s">
        <v>85</v>
      </c>
    </row>
    <row r="117" spans="1:65" s="2" customFormat="1" ht="16.5" customHeight="1">
      <c r="A117" s="34"/>
      <c r="B117" s="35"/>
      <c r="C117" s="180" t="s">
        <v>229</v>
      </c>
      <c r="D117" s="180" t="s">
        <v>158</v>
      </c>
      <c r="E117" s="181" t="s">
        <v>1650</v>
      </c>
      <c r="F117" s="182" t="s">
        <v>1651</v>
      </c>
      <c r="G117" s="183" t="s">
        <v>1021</v>
      </c>
      <c r="H117" s="184">
        <v>1</v>
      </c>
      <c r="I117" s="185"/>
      <c r="J117" s="186">
        <f>ROUND(I117*H117,2)</f>
        <v>0</v>
      </c>
      <c r="K117" s="182" t="s">
        <v>19</v>
      </c>
      <c r="L117" s="39"/>
      <c r="M117" s="187" t="s">
        <v>19</v>
      </c>
      <c r="N117" s="188" t="s">
        <v>47</v>
      </c>
      <c r="O117" s="64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91" t="s">
        <v>1614</v>
      </c>
      <c r="AT117" s="191" t="s">
        <v>158</v>
      </c>
      <c r="AU117" s="191" t="s">
        <v>85</v>
      </c>
      <c r="AY117" s="16" t="s">
        <v>156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6" t="s">
        <v>83</v>
      </c>
      <c r="BK117" s="192">
        <f>ROUND(I117*H117,2)</f>
        <v>0</v>
      </c>
      <c r="BL117" s="16" t="s">
        <v>1614</v>
      </c>
      <c r="BM117" s="191" t="s">
        <v>1652</v>
      </c>
    </row>
    <row r="118" spans="1:65" s="2" customFormat="1" ht="11.25">
      <c r="A118" s="34"/>
      <c r="B118" s="35"/>
      <c r="C118" s="36"/>
      <c r="D118" s="193" t="s">
        <v>165</v>
      </c>
      <c r="E118" s="36"/>
      <c r="F118" s="194" t="s">
        <v>1653</v>
      </c>
      <c r="G118" s="36"/>
      <c r="H118" s="36"/>
      <c r="I118" s="195"/>
      <c r="J118" s="36"/>
      <c r="K118" s="36"/>
      <c r="L118" s="39"/>
      <c r="M118" s="196"/>
      <c r="N118" s="197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165</v>
      </c>
      <c r="AU118" s="16" t="s">
        <v>85</v>
      </c>
    </row>
    <row r="119" spans="1:65" s="2" customFormat="1" ht="16.5" customHeight="1">
      <c r="A119" s="34"/>
      <c r="B119" s="35"/>
      <c r="C119" s="180" t="s">
        <v>237</v>
      </c>
      <c r="D119" s="180" t="s">
        <v>158</v>
      </c>
      <c r="E119" s="181" t="s">
        <v>1654</v>
      </c>
      <c r="F119" s="182" t="s">
        <v>1655</v>
      </c>
      <c r="G119" s="183" t="s">
        <v>1021</v>
      </c>
      <c r="H119" s="184">
        <v>1</v>
      </c>
      <c r="I119" s="185"/>
      <c r="J119" s="186">
        <f>ROUND(I119*H119,2)</f>
        <v>0</v>
      </c>
      <c r="K119" s="182" t="s">
        <v>19</v>
      </c>
      <c r="L119" s="39"/>
      <c r="M119" s="187" t="s">
        <v>19</v>
      </c>
      <c r="N119" s="188" t="s">
        <v>47</v>
      </c>
      <c r="O119" s="64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1" t="s">
        <v>1614</v>
      </c>
      <c r="AT119" s="191" t="s">
        <v>158</v>
      </c>
      <c r="AU119" s="191" t="s">
        <v>85</v>
      </c>
      <c r="AY119" s="16" t="s">
        <v>156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6" t="s">
        <v>83</v>
      </c>
      <c r="BK119" s="192">
        <f>ROUND(I119*H119,2)</f>
        <v>0</v>
      </c>
      <c r="BL119" s="16" t="s">
        <v>1614</v>
      </c>
      <c r="BM119" s="191" t="s">
        <v>1656</v>
      </c>
    </row>
    <row r="120" spans="1:65" s="2" customFormat="1" ht="11.25">
      <c r="A120" s="34"/>
      <c r="B120" s="35"/>
      <c r="C120" s="36"/>
      <c r="D120" s="193" t="s">
        <v>165</v>
      </c>
      <c r="E120" s="36"/>
      <c r="F120" s="194" t="s">
        <v>1655</v>
      </c>
      <c r="G120" s="36"/>
      <c r="H120" s="36"/>
      <c r="I120" s="195"/>
      <c r="J120" s="36"/>
      <c r="K120" s="36"/>
      <c r="L120" s="39"/>
      <c r="M120" s="196"/>
      <c r="N120" s="197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6" t="s">
        <v>165</v>
      </c>
      <c r="AU120" s="16" t="s">
        <v>85</v>
      </c>
    </row>
    <row r="121" spans="1:65" s="2" customFormat="1" ht="21.75" customHeight="1">
      <c r="A121" s="34"/>
      <c r="B121" s="35"/>
      <c r="C121" s="180" t="s">
        <v>245</v>
      </c>
      <c r="D121" s="180" t="s">
        <v>158</v>
      </c>
      <c r="E121" s="181" t="s">
        <v>1657</v>
      </c>
      <c r="F121" s="182" t="s">
        <v>1658</v>
      </c>
      <c r="G121" s="183" t="s">
        <v>1021</v>
      </c>
      <c r="H121" s="184">
        <v>1</v>
      </c>
      <c r="I121" s="185"/>
      <c r="J121" s="186">
        <f>ROUND(I121*H121,2)</f>
        <v>0</v>
      </c>
      <c r="K121" s="182" t="s">
        <v>19</v>
      </c>
      <c r="L121" s="39"/>
      <c r="M121" s="187" t="s">
        <v>19</v>
      </c>
      <c r="N121" s="188" t="s">
        <v>47</v>
      </c>
      <c r="O121" s="64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1" t="s">
        <v>1614</v>
      </c>
      <c r="AT121" s="191" t="s">
        <v>158</v>
      </c>
      <c r="AU121" s="191" t="s">
        <v>85</v>
      </c>
      <c r="AY121" s="16" t="s">
        <v>156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6" t="s">
        <v>83</v>
      </c>
      <c r="BK121" s="192">
        <f>ROUND(I121*H121,2)</f>
        <v>0</v>
      </c>
      <c r="BL121" s="16" t="s">
        <v>1614</v>
      </c>
      <c r="BM121" s="191" t="s">
        <v>1659</v>
      </c>
    </row>
    <row r="122" spans="1:65" s="2" customFormat="1" ht="11.25">
      <c r="A122" s="34"/>
      <c r="B122" s="35"/>
      <c r="C122" s="36"/>
      <c r="D122" s="193" t="s">
        <v>165</v>
      </c>
      <c r="E122" s="36"/>
      <c r="F122" s="194" t="s">
        <v>1658</v>
      </c>
      <c r="G122" s="36"/>
      <c r="H122" s="36"/>
      <c r="I122" s="195"/>
      <c r="J122" s="36"/>
      <c r="K122" s="36"/>
      <c r="L122" s="39"/>
      <c r="M122" s="196"/>
      <c r="N122" s="197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6" t="s">
        <v>165</v>
      </c>
      <c r="AU122" s="16" t="s">
        <v>85</v>
      </c>
    </row>
    <row r="123" spans="1:65" s="2" customFormat="1" ht="21.75" customHeight="1">
      <c r="A123" s="34"/>
      <c r="B123" s="35"/>
      <c r="C123" s="180" t="s">
        <v>253</v>
      </c>
      <c r="D123" s="180" t="s">
        <v>158</v>
      </c>
      <c r="E123" s="181" t="s">
        <v>1660</v>
      </c>
      <c r="F123" s="182" t="s">
        <v>1661</v>
      </c>
      <c r="G123" s="183" t="s">
        <v>1021</v>
      </c>
      <c r="H123" s="184">
        <v>1</v>
      </c>
      <c r="I123" s="185"/>
      <c r="J123" s="186">
        <f>ROUND(I123*H123,2)</f>
        <v>0</v>
      </c>
      <c r="K123" s="182" t="s">
        <v>19</v>
      </c>
      <c r="L123" s="39"/>
      <c r="M123" s="187" t="s">
        <v>19</v>
      </c>
      <c r="N123" s="188" t="s">
        <v>47</v>
      </c>
      <c r="O123" s="64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1" t="s">
        <v>1614</v>
      </c>
      <c r="AT123" s="191" t="s">
        <v>158</v>
      </c>
      <c r="AU123" s="191" t="s">
        <v>85</v>
      </c>
      <c r="AY123" s="16" t="s">
        <v>156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6" t="s">
        <v>83</v>
      </c>
      <c r="BK123" s="192">
        <f>ROUND(I123*H123,2)</f>
        <v>0</v>
      </c>
      <c r="BL123" s="16" t="s">
        <v>1614</v>
      </c>
      <c r="BM123" s="191" t="s">
        <v>1662</v>
      </c>
    </row>
    <row r="124" spans="1:65" s="2" customFormat="1" ht="11.25">
      <c r="A124" s="34"/>
      <c r="B124" s="35"/>
      <c r="C124" s="36"/>
      <c r="D124" s="193" t="s">
        <v>165</v>
      </c>
      <c r="E124" s="36"/>
      <c r="F124" s="194" t="s">
        <v>1663</v>
      </c>
      <c r="G124" s="36"/>
      <c r="H124" s="36"/>
      <c r="I124" s="195"/>
      <c r="J124" s="36"/>
      <c r="K124" s="36"/>
      <c r="L124" s="39"/>
      <c r="M124" s="222"/>
      <c r="N124" s="223"/>
      <c r="O124" s="224"/>
      <c r="P124" s="224"/>
      <c r="Q124" s="224"/>
      <c r="R124" s="224"/>
      <c r="S124" s="224"/>
      <c r="T124" s="22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165</v>
      </c>
      <c r="AU124" s="16" t="s">
        <v>85</v>
      </c>
    </row>
    <row r="125" spans="1:65" s="2" customFormat="1" ht="6.95" customHeight="1">
      <c r="A125" s="34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39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algorithmName="SHA-512" hashValue="rpNhfkvLF5egSTrmufXAmNkRLouJAMSKiGh8eEhqVXvKrFgkm0dKZZsOGYiEZFO+IFX1c/CNxXKD1XlPQKjgww==" saltValue="jtN6h+I/Znov1XQcnfC467IfWK2t8454jD7BCsWBOU9x4MdPeTN0vDQljdFcvCtY7xnrFwsPzFhTZQT4/1q0VQ==" spinCount="100000" sheet="1" objects="1" scenarios="1" formatColumns="0" formatRows="0" autoFilter="0"/>
  <autoFilter ref="C87:K124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SO-01 - Retence škola</vt:lpstr>
      <vt:lpstr>SO-02 - Rozvod vody A - č...</vt:lpstr>
      <vt:lpstr>SO-03 - Přípojka NN A (sa...</vt:lpstr>
      <vt:lpstr>SO-04 - Retence dílny</vt:lpstr>
      <vt:lpstr>SO-05 - Rozvod vody B</vt:lpstr>
      <vt:lpstr>SO-06 - Přípojka NN B (sa...</vt:lpstr>
      <vt:lpstr>SO-07 - Ozelenění</vt:lpstr>
      <vt:lpstr>VON - Vedlejší a ostatní ...</vt:lpstr>
      <vt:lpstr>SO-02 - Rozvod vody A - č..._01</vt:lpstr>
      <vt:lpstr>Pokyny pro vyplnění</vt:lpstr>
      <vt:lpstr>'Rekapitulace stavby'!Názvy_tisku</vt:lpstr>
      <vt:lpstr>'SO-01 - Retence škola'!Názvy_tisku</vt:lpstr>
      <vt:lpstr>'SO-02 - Rozvod vody A - č...'!Názvy_tisku</vt:lpstr>
      <vt:lpstr>'SO-02 - Rozvod vody A - č..._01'!Názvy_tisku</vt:lpstr>
      <vt:lpstr>'SO-03 - Přípojka NN A (sa...'!Názvy_tisku</vt:lpstr>
      <vt:lpstr>'SO-04 - Retence dílny'!Názvy_tisku</vt:lpstr>
      <vt:lpstr>'SO-05 - Rozvod vody B'!Názvy_tisku</vt:lpstr>
      <vt:lpstr>'SO-06 - Přípojka NN B (sa...'!Názvy_tisku</vt:lpstr>
      <vt:lpstr>'SO-07 - Ozelenění'!Názvy_tisku</vt:lpstr>
      <vt:lpstr>'VON - Vedlejší a ostatní ...'!Názvy_tisku</vt:lpstr>
      <vt:lpstr>'Pokyny pro vyplnění'!Oblast_tisku</vt:lpstr>
      <vt:lpstr>'Rekapitulace stavby'!Oblast_tisku</vt:lpstr>
      <vt:lpstr>'SO-01 - Retence škola'!Oblast_tisku</vt:lpstr>
      <vt:lpstr>'SO-02 - Rozvod vody A - č...'!Oblast_tisku</vt:lpstr>
      <vt:lpstr>'SO-02 - Rozvod vody A - č..._01'!Oblast_tisku</vt:lpstr>
      <vt:lpstr>'SO-03 - Přípojka NN A (sa...'!Oblast_tisku</vt:lpstr>
      <vt:lpstr>'SO-04 - Retence dílny'!Oblast_tisku</vt:lpstr>
      <vt:lpstr>'SO-05 - Rozvod vody B'!Oblast_tisku</vt:lpstr>
      <vt:lpstr>'SO-06 - Přípojka NN B (sa...'!Oblast_tisku</vt:lpstr>
      <vt:lpstr>'SO-07 - Ozelenění'!Oblast_tisku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2022-03-02T07:50:25Z</dcterms:created>
  <dcterms:modified xsi:type="dcterms:W3CDTF">2022-03-02T08:00:37Z</dcterms:modified>
</cp:coreProperties>
</file>